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7850" firstSheet="3" activeTab="3"/>
  </bookViews>
  <sheets>
    <sheet name="自动录入识别" sheetId="12" state="hidden" r:id="rId1"/>
    <sheet name="linkRelationalMapping" sheetId="9" state="hidden" r:id="rId2"/>
    <sheet name="config" sheetId="2" state="hidden" r:id="rId3"/>
    <sheet name="门店信息" sheetId="11" r:id="rId4"/>
  </sheets>
  <calcPr calcId="144525"/>
</workbook>
</file>

<file path=xl/sharedStrings.xml><?xml version="1.0" encoding="utf-8"?>
<sst xmlns="http://schemas.openxmlformats.org/spreadsheetml/2006/main" count="1132" uniqueCount="631">
  <si>
    <t>模板ID</t>
  </si>
  <si>
    <t>MB20230321000768</t>
  </si>
  <si>
    <t>基本信息</t>
  </si>
  <si>
    <t>字段名称</t>
  </si>
  <si>
    <t>值</t>
  </si>
  <si>
    <t>活动名称</t>
  </si>
  <si>
    <t>是否商城活动</t>
  </si>
  <si>
    <t>优惠触发优先级</t>
  </si>
  <si>
    <t>活动组</t>
  </si>
  <si>
    <t>活动组_使用限制</t>
  </si>
  <si>
    <t>活动组_展示限制</t>
  </si>
  <si>
    <t>业务机构</t>
  </si>
  <si>
    <t>活动负责人</t>
  </si>
  <si>
    <t>活动有效期_开始</t>
  </si>
  <si>
    <t>活动有效期_结束</t>
  </si>
  <si>
    <t>优惠使用日期</t>
  </si>
  <si>
    <t>核销_周一</t>
  </si>
  <si>
    <t>核销_周二</t>
  </si>
  <si>
    <t>核销_周三</t>
  </si>
  <si>
    <t>核销_周四</t>
  </si>
  <si>
    <t>核销_周五</t>
  </si>
  <si>
    <t>核销_周六</t>
  </si>
  <si>
    <t>核销_周日</t>
  </si>
  <si>
    <t>指定时段_开始</t>
  </si>
  <si>
    <t>指定时段_结束</t>
  </si>
  <si>
    <t>多方出资</t>
  </si>
  <si>
    <t>银联</t>
  </si>
  <si>
    <t>机构</t>
  </si>
  <si>
    <t>机构是否已打款</t>
  </si>
  <si>
    <t>机构代码</t>
  </si>
  <si>
    <t>出资机构代码</t>
  </si>
  <si>
    <t>商户</t>
  </si>
  <si>
    <t>商户是否已打款</t>
  </si>
  <si>
    <t>活动总金额</t>
  </si>
  <si>
    <t>预算授权码</t>
  </si>
  <si>
    <t>活动日分配金额_下拉</t>
  </si>
  <si>
    <t>活动日分配金额_连续日</t>
  </si>
  <si>
    <t>活动日分配金额_指定</t>
  </si>
  <si>
    <t>活动出资方_银联</t>
  </si>
  <si>
    <t>活动出资方_政府</t>
  </si>
  <si>
    <t>活动出资方_银行</t>
  </si>
  <si>
    <t>活动出资方_商户</t>
  </si>
  <si>
    <t>活动出资方_工会</t>
  </si>
  <si>
    <t>活动出资方_服务商</t>
  </si>
  <si>
    <t>活动出资方_收单</t>
  </si>
  <si>
    <t>活动出资方_其他</t>
  </si>
  <si>
    <t>展示规则</t>
  </si>
  <si>
    <t>是否展示</t>
  </si>
  <si>
    <t>展示开始时间</t>
  </si>
  <si>
    <t>展示优先级</t>
  </si>
  <si>
    <t>展示限制</t>
  </si>
  <si>
    <t>门店组代码</t>
  </si>
  <si>
    <t>限制城市</t>
  </si>
  <si>
    <t>活动场景</t>
  </si>
  <si>
    <t>优惠名称</t>
  </si>
  <si>
    <t>发起优惠的银行</t>
  </si>
  <si>
    <t>适用门店</t>
  </si>
  <si>
    <t>有效时间</t>
  </si>
  <si>
    <t>卡种限制</t>
  </si>
  <si>
    <t>支付类型</t>
  </si>
  <si>
    <t>限次限量</t>
  </si>
  <si>
    <t>客服电话</t>
  </si>
  <si>
    <t>使用细则</t>
  </si>
  <si>
    <t>优惠标签</t>
  </si>
  <si>
    <t>特别提醒</t>
  </si>
  <si>
    <t>优惠规则</t>
  </si>
  <si>
    <t>全场_订单金额_下拉</t>
  </si>
  <si>
    <t>全场_订单金额</t>
  </si>
  <si>
    <t>全场_优惠力度</t>
  </si>
  <si>
    <t>全场_固定立减金额</t>
  </si>
  <si>
    <t>全场_固定立折折扣</t>
  </si>
  <si>
    <t>全场_固定立折封顶</t>
  </si>
  <si>
    <t>全场_一口价折后金额</t>
  </si>
  <si>
    <t>全场_一口价折后封顶</t>
  </si>
  <si>
    <t>全场_随机立减_上限</t>
  </si>
  <si>
    <t>全场_随机立减_下限</t>
  </si>
  <si>
    <t>全场_随机立减_均值</t>
  </si>
  <si>
    <t>全场_随机立减_偏差</t>
  </si>
  <si>
    <t>全场_随机优惠方案</t>
  </si>
  <si>
    <t>全场_免单金额_上限</t>
  </si>
  <si>
    <t>全场_免单金额_下限</t>
  </si>
  <si>
    <t>全场_免单金额_均值</t>
  </si>
  <si>
    <t>全场_免单金额_偏差</t>
  </si>
  <si>
    <t>全场_免单概率</t>
  </si>
  <si>
    <t>全场_订单金额偏差</t>
  </si>
  <si>
    <t>全场_优惠评分下限</t>
  </si>
  <si>
    <t>交易规则</t>
  </si>
  <si>
    <t>卡组织_银联</t>
  </si>
  <si>
    <t>卡组织_EC</t>
  </si>
  <si>
    <t>发卡行机构代码</t>
  </si>
  <si>
    <t>卡类型_借记卡</t>
  </si>
  <si>
    <t>卡类型_信用卡</t>
  </si>
  <si>
    <t>卡类型_准贷记卡</t>
  </si>
  <si>
    <t>卡类型_预付费卡</t>
  </si>
  <si>
    <t>高端卡等级_金卡</t>
  </si>
  <si>
    <t>高端卡等级_白金卡</t>
  </si>
  <si>
    <t>高端卡等级_钻石卡</t>
  </si>
  <si>
    <t>高端卡等级_无限卡</t>
  </si>
  <si>
    <t>银行卡号</t>
  </si>
  <si>
    <t>交易类型_消费</t>
  </si>
  <si>
    <t>交易类型_预授权完成</t>
  </si>
  <si>
    <t>交易类型_分期消费</t>
  </si>
  <si>
    <t>交易渠道_线上支付</t>
  </si>
  <si>
    <t>交易渠道_二维码</t>
  </si>
  <si>
    <t>交易渠道_线下POS</t>
  </si>
  <si>
    <t>交易渠道_手机PAY</t>
  </si>
  <si>
    <t>交易渠道_人脸支付</t>
  </si>
  <si>
    <t>交易渠道_IC卡支付</t>
  </si>
  <si>
    <t>交易渠道_无卡快捷</t>
  </si>
  <si>
    <t>交易渠道_无卡网银（通道）</t>
  </si>
  <si>
    <t>支付类型_认证支付</t>
  </si>
  <si>
    <t>支付类型_快捷支付</t>
  </si>
  <si>
    <t>支付类型_无感支付</t>
  </si>
  <si>
    <t>支付类型_无卡网银</t>
  </si>
  <si>
    <t>支付类型_线上手机PAY</t>
  </si>
  <si>
    <t>支付类型_线下手机PAY</t>
  </si>
  <si>
    <t>支付类型_银联在线人脸支付</t>
  </si>
  <si>
    <t>支付类型_线下人脸支付</t>
  </si>
  <si>
    <t>支付类型_线上IC卡</t>
  </si>
  <si>
    <t>支付类型_线下IC卡</t>
  </si>
  <si>
    <t>支付类型_App扫码</t>
  </si>
  <si>
    <t>支付类型_线下刷卡</t>
  </si>
  <si>
    <t>支付类型_无卡快捷</t>
  </si>
  <si>
    <t>支付类型_收银台签约支付（线上）</t>
  </si>
  <si>
    <t>支付产品类型_PC浏览器</t>
  </si>
  <si>
    <t>支付产品类型_手机浏览器</t>
  </si>
  <si>
    <t>支付产品类型_云闪付支付控件</t>
  </si>
  <si>
    <t>支付产品类型_其他支付控件</t>
  </si>
  <si>
    <t>支付产品类型_云闪付账户签约</t>
  </si>
  <si>
    <t>支付产品类型_手机Pay签约</t>
  </si>
  <si>
    <t>支付产品类型_无卡签约</t>
  </si>
  <si>
    <t>支付产品类型_无卡网银</t>
  </si>
  <si>
    <t>支付产品类型_HCE</t>
  </si>
  <si>
    <t>支付产品类型_Apple Pay</t>
  </si>
  <si>
    <t>支付产品类型_三星Pay（IC）</t>
  </si>
  <si>
    <t>支付产品类型_三星Pay（磁条）</t>
  </si>
  <si>
    <t>支付产品类型_华为Pay</t>
  </si>
  <si>
    <t>支付产品类型_小米Pay</t>
  </si>
  <si>
    <t>支付产品类型_魅族Pay</t>
  </si>
  <si>
    <t>支付产品类型_VIVO PAY</t>
  </si>
  <si>
    <t>支付产品类型_OPPO PAY</t>
  </si>
  <si>
    <t>支付产品类型_中兴Pay</t>
  </si>
  <si>
    <t>支付产品类型_金立Pay</t>
  </si>
  <si>
    <t>支付产品类型_联想Pay</t>
  </si>
  <si>
    <t>支付产品类型_乐视Pay</t>
  </si>
  <si>
    <t>支付产品类型_酷派Pay</t>
  </si>
  <si>
    <t>支付产品类型_锤子Pay</t>
  </si>
  <si>
    <t>支付产品类型_努比亚Pay</t>
  </si>
  <si>
    <t>支付产品类型_一加Pay</t>
  </si>
  <si>
    <t>支付产品类型_Realme Pay</t>
  </si>
  <si>
    <t>支付产品类型_人脸支付</t>
  </si>
  <si>
    <t>支付产品类型_H5签约支付</t>
  </si>
  <si>
    <t>支付产品类型_API签约支付</t>
  </si>
  <si>
    <t>支付产品类型_二维码平台被扫</t>
  </si>
  <si>
    <t>支付产品类型_二维码平台主扫（普通商户）</t>
  </si>
  <si>
    <t>支付产品类型_二维码平台主扫（小微商户）</t>
  </si>
  <si>
    <t>支付产品类型_IC卡挥卡</t>
  </si>
  <si>
    <t>支付产品类型_磁条卡刷卡</t>
  </si>
  <si>
    <t>支付产品类型_IC卡插卡</t>
  </si>
  <si>
    <t>支付产品类型_无卡快捷</t>
  </si>
  <si>
    <t>APPID</t>
  </si>
  <si>
    <t>用户规则</t>
  </si>
  <si>
    <t>指定手机号</t>
  </si>
  <si>
    <t>指定云闪付用户_核销</t>
  </si>
  <si>
    <t>云闪付注册用户</t>
  </si>
  <si>
    <t>云闪付新用户_开始</t>
  </si>
  <si>
    <t>云闪付新用户_结束</t>
  </si>
  <si>
    <t>卡与账户同名_用户规则</t>
  </si>
  <si>
    <t>风控规则</t>
  </si>
  <si>
    <t>黄牛限制_核销</t>
  </si>
  <si>
    <t>黄名单配置机构_核销</t>
  </si>
  <si>
    <t>单卡号单日封顶次数</t>
  </si>
  <si>
    <t>单手机号单日封顶次数</t>
  </si>
  <si>
    <t>单用户单日封顶次数</t>
  </si>
  <si>
    <t>单手机PayID单日封顶次数</t>
  </si>
  <si>
    <t>单设备单日封顶次数</t>
  </si>
  <si>
    <t>单卡号单周封顶次数</t>
  </si>
  <si>
    <t>单手机号单周封顶次数</t>
  </si>
  <si>
    <t>单用户单周封顶次数</t>
  </si>
  <si>
    <t>单手机PayID单周封顶次数</t>
  </si>
  <si>
    <t>单设备单周封顶次数</t>
  </si>
  <si>
    <t>单卡号单月封顶次数</t>
  </si>
  <si>
    <t>单手机号单月封顶次数</t>
  </si>
  <si>
    <t>单用户单月封顶次数</t>
  </si>
  <si>
    <t>单手机PayID单月封顶次数</t>
  </si>
  <si>
    <t>单设备单月封顶次数</t>
  </si>
  <si>
    <t>单卡号单活动封顶次数</t>
  </si>
  <si>
    <t>单手机号单活动封顶次数</t>
  </si>
  <si>
    <t>单用户单活动封顶次数</t>
  </si>
  <si>
    <t>单手机PayID单活动封顶次数</t>
  </si>
  <si>
    <t>单设备单活动封顶次数</t>
  </si>
  <si>
    <t>tradingChannel</t>
  </si>
  <si>
    <t>isSelected</t>
  </si>
  <si>
    <t>paymentMethod</t>
  </si>
  <si>
    <t>isVisible_tmp</t>
  </si>
  <si>
    <t>isVisible</t>
  </si>
  <si>
    <t>showData</t>
  </si>
  <si>
    <t>carrierType</t>
  </si>
  <si>
    <t xml:space="preserve">线上支付 </t>
  </si>
  <si>
    <t xml:space="preserve"> 认证支付 </t>
  </si>
  <si>
    <t xml:space="preserve"> PC浏览器</t>
  </si>
  <si>
    <t xml:space="preserve"> 手机浏览器</t>
  </si>
  <si>
    <t xml:space="preserve">手机PAY </t>
  </si>
  <si>
    <t xml:space="preserve"> 快捷支付 </t>
  </si>
  <si>
    <t xml:space="preserve"> 云闪付支付控件</t>
  </si>
  <si>
    <t xml:space="preserve">人脸支付 </t>
  </si>
  <si>
    <t xml:space="preserve"> 无感支付 </t>
  </si>
  <si>
    <t xml:space="preserve"> 其他支付控件</t>
  </si>
  <si>
    <t xml:space="preserve">IC卡支付 </t>
  </si>
  <si>
    <t xml:space="preserve"> 无卡网银 </t>
  </si>
  <si>
    <t xml:space="preserve">二维码 </t>
  </si>
  <si>
    <t xml:space="preserve">线下POS </t>
  </si>
  <si>
    <t xml:space="preserve"> 线上手机PAY </t>
  </si>
  <si>
    <t xml:space="preserve">无卡快捷 </t>
  </si>
  <si>
    <t xml:space="preserve"> 线下手机PAY </t>
  </si>
  <si>
    <t xml:space="preserve">无卡网银（通道模式） </t>
  </si>
  <si>
    <t xml:space="preserve"> 银联在线人脸支付 </t>
  </si>
  <si>
    <t xml:space="preserve"> 云闪付账户签约</t>
  </si>
  <si>
    <t xml:space="preserve"> 线下人脸支付 </t>
  </si>
  <si>
    <t xml:space="preserve"> 手机Pay签约</t>
  </si>
  <si>
    <t xml:space="preserve"> 线上IC卡 </t>
  </si>
  <si>
    <t xml:space="preserve"> 无卡签约</t>
  </si>
  <si>
    <t xml:space="preserve"> 线下IC卡 </t>
  </si>
  <si>
    <t xml:space="preserve"> App 扫码 </t>
  </si>
  <si>
    <t xml:space="preserve"> HCE</t>
  </si>
  <si>
    <t xml:space="preserve"> 线下刷卡 </t>
  </si>
  <si>
    <t xml:space="preserve"> Apple Pay</t>
  </si>
  <si>
    <t xml:space="preserve"> 无卡快捷 </t>
  </si>
  <si>
    <t xml:space="preserve"> 三星Pay（IC）</t>
  </si>
  <si>
    <t xml:space="preserve"> 收银台签约支付（线上支付）</t>
  </si>
  <si>
    <t xml:space="preserve"> 三星Pay（磁条）</t>
  </si>
  <si>
    <t xml:space="preserve"> 收银台签约支付（手机PAY）</t>
  </si>
  <si>
    <t xml:space="preserve"> 华为Pay</t>
  </si>
  <si>
    <t xml:space="preserve"> 小米Pay</t>
  </si>
  <si>
    <t xml:space="preserve"> 魅族Pay</t>
  </si>
  <si>
    <t xml:space="preserve"> VIVO PAY</t>
  </si>
  <si>
    <t xml:space="preserve"> OPPO PAY</t>
  </si>
  <si>
    <t xml:space="preserve"> 中兴Pay</t>
  </si>
  <si>
    <t xml:space="preserve"> 金立Pay</t>
  </si>
  <si>
    <t xml:space="preserve"> 联想Pay</t>
  </si>
  <si>
    <t xml:space="preserve"> 乐视Pay</t>
  </si>
  <si>
    <t xml:space="preserve"> 酷派Pay</t>
  </si>
  <si>
    <t xml:space="preserve"> 锤子Pay</t>
  </si>
  <si>
    <t xml:space="preserve"> 努比亚Pay</t>
  </si>
  <si>
    <t xml:space="preserve"> 一加Pay</t>
  </si>
  <si>
    <t xml:space="preserve"> Realme Pay</t>
  </si>
  <si>
    <t xml:space="preserve"> 人脸支付</t>
  </si>
  <si>
    <t xml:space="preserve"> 兴业银行兴动力手环(老)</t>
  </si>
  <si>
    <t xml:space="preserve"> 蓝牙标准卡</t>
  </si>
  <si>
    <t xml:space="preserve"> 蓝牙挂件卡</t>
  </si>
  <si>
    <t xml:space="preserve"> 蓝牙手表</t>
  </si>
  <si>
    <t xml:space="preserve"> 蓝牙手环</t>
  </si>
  <si>
    <t xml:space="preserve"> 拉卡拉手环</t>
  </si>
  <si>
    <t xml:space="preserve"> 迷你付</t>
  </si>
  <si>
    <t xml:space="preserve"> mpos</t>
  </si>
  <si>
    <t xml:space="preserve"> 联通pay</t>
  </si>
  <si>
    <t xml:space="preserve"> 电信pay</t>
  </si>
  <si>
    <t xml:space="preserve"> SD卡</t>
  </si>
  <si>
    <t xml:space="preserve"> SIM卡</t>
  </si>
  <si>
    <t xml:space="preserve"> VIPOS</t>
  </si>
  <si>
    <t xml:space="preserve"> NFC</t>
  </si>
  <si>
    <t xml:space="preserve"> 蓝牙</t>
  </si>
  <si>
    <t xml:space="preserve"> 二维码平台被扫</t>
  </si>
  <si>
    <t xml:space="preserve"> 二维码平台主扫(普通商户)</t>
  </si>
  <si>
    <t xml:space="preserve"> 二维码平台主扫(小微商户)</t>
  </si>
  <si>
    <t xml:space="preserve"> IC卡挥卡</t>
  </si>
  <si>
    <t xml:space="preserve"> 磁条卡刷卡</t>
  </si>
  <si>
    <t xml:space="preserve"> IC卡插卡</t>
  </si>
  <si>
    <t xml:space="preserve"> H5签约支付 </t>
  </si>
  <si>
    <t xml:space="preserve"> API签约支付 </t>
  </si>
  <si>
    <t xml:space="preserve"> 免密极速支付-支付中签约</t>
  </si>
  <si>
    <t xml:space="preserve"> 免密极速支付-签约后支付</t>
  </si>
  <si>
    <t xml:space="preserve"> 云闪付协议支付</t>
  </si>
  <si>
    <t>收银台签约支付（账户无感）</t>
  </si>
  <si>
    <t>收银台签约支付（云闪付无感）</t>
  </si>
  <si>
    <t>收银台签约支付（云微小程序无感）</t>
  </si>
  <si>
    <t>收银台签约支付（H5无感）</t>
  </si>
  <si>
    <t>*是否商城活动</t>
  </si>
  <si>
    <t>是</t>
  </si>
  <si>
    <t>否</t>
  </si>
  <si>
    <t>网关类别</t>
  </si>
  <si>
    <t>云闪付开放网关</t>
  </si>
  <si>
    <t>银联开放网关</t>
  </si>
  <si>
    <t>中台统一网关</t>
  </si>
  <si>
    <t>活动形式</t>
  </si>
  <si>
    <t>优惠券</t>
  </si>
  <si>
    <t>消费立减</t>
  </si>
  <si>
    <t>*票券来源</t>
  </si>
  <si>
    <t>外部</t>
  </si>
  <si>
    <t>内外联合核销</t>
  </si>
  <si>
    <t>外部核销（银联清算）</t>
  </si>
  <si>
    <t xml:space="preserve">  *券码来源</t>
  </si>
  <si>
    <t>提前导入</t>
  </si>
  <si>
    <t>实时获取</t>
  </si>
  <si>
    <t>*获取方式</t>
  </si>
  <si>
    <t>系统赠送</t>
  </si>
  <si>
    <t>退货返还优惠券</t>
  </si>
  <si>
    <t>返还</t>
  </si>
  <si>
    <t>不返还</t>
  </si>
  <si>
    <t xml:space="preserve">是否支持全额抵扣 </t>
  </si>
  <si>
    <t>*优惠触发优先级</t>
  </si>
  <si>
    <t>高</t>
  </si>
  <si>
    <t>中</t>
  </si>
  <si>
    <t>低</t>
  </si>
  <si>
    <t>*活动组</t>
  </si>
  <si>
    <t>是否为券包</t>
  </si>
  <si>
    <t xml:space="preserve">优惠使用日期 </t>
  </si>
  <si>
    <t>不限制</t>
  </si>
  <si>
    <t>指定周几</t>
  </si>
  <si>
    <t>指定日期</t>
  </si>
  <si>
    <t>指定时段</t>
  </si>
  <si>
    <t>00:00</t>
  </si>
  <si>
    <t>00:30</t>
  </si>
  <si>
    <t>01:00</t>
  </si>
  <si>
    <t>01:30</t>
  </si>
  <si>
    <t>02:00</t>
  </si>
  <si>
    <t>02:30</t>
  </si>
  <si>
    <t>03:00</t>
  </si>
  <si>
    <t>03:30</t>
  </si>
  <si>
    <t>04:00</t>
  </si>
  <si>
    <t>04:30</t>
  </si>
  <si>
    <t>05:00</t>
  </si>
  <si>
    <t>05:30</t>
  </si>
  <si>
    <t>06:00</t>
  </si>
  <si>
    <t>06:30</t>
  </si>
  <si>
    <t>07:00</t>
  </si>
  <si>
    <t>07:30</t>
  </si>
  <si>
    <t>08:00</t>
  </si>
  <si>
    <t>08:30</t>
  </si>
  <si>
    <t>09:00</t>
  </si>
  <si>
    <t>09:30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</si>
  <si>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</si>
  <si>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</si>
  <si>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</si>
  <si>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</si>
  <si>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</si>
  <si>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</si>
  <si>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</si>
  <si>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</si>
  <si>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</si>
  <si>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</si>
  <si>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</si>
  <si>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</si>
  <si>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</si>
  <si>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</si>
  <si>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</si>
  <si>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</si>
  <si>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</si>
  <si>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</si>
  <si>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</si>
  <si>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</si>
  <si>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</si>
  <si>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</si>
  <si>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</si>
  <si>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</si>
  <si>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</si>
  <si>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</si>
  <si>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</si>
  <si>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</si>
  <si>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24:00</t>
  </si>
  <si>
    <t xml:space="preserve">  机构出资比例</t>
  </si>
  <si>
    <t>机构已打款给银联</t>
  </si>
  <si>
    <t>机构未打款给银联</t>
  </si>
  <si>
    <t xml:space="preserve">  商户出资比例</t>
  </si>
  <si>
    <t>商户已打款给银联</t>
  </si>
  <si>
    <t>商户未打款给银联</t>
  </si>
  <si>
    <t>活动日分配金额</t>
  </si>
  <si>
    <t>启用</t>
  </si>
  <si>
    <t>关闭</t>
  </si>
  <si>
    <t>门店组</t>
  </si>
  <si>
    <t>指定城市</t>
  </si>
  <si>
    <t xml:space="preserve">  *限制城市</t>
  </si>
  <si>
    <t>全国</t>
  </si>
  <si>
    <t>门店信息</t>
  </si>
  <si>
    <t xml:space="preserve">活动场景 </t>
  </si>
  <si>
    <t>餐饮</t>
  </si>
  <si>
    <t>文旅</t>
  </si>
  <si>
    <t>零售</t>
  </si>
  <si>
    <t>政府合作</t>
  </si>
  <si>
    <t>教育</t>
  </si>
  <si>
    <t>医疗健康</t>
  </si>
  <si>
    <t>地产</t>
  </si>
  <si>
    <t>汽车</t>
  </si>
  <si>
    <t>出行</t>
  </si>
  <si>
    <t>缴费</t>
  </si>
  <si>
    <t>金融</t>
  </si>
  <si>
    <t>全场景</t>
  </si>
  <si>
    <t>其他</t>
  </si>
  <si>
    <t>核销方式</t>
  </si>
  <si>
    <t>条码</t>
  </si>
  <si>
    <t>兑换码</t>
  </si>
  <si>
    <t>H5</t>
  </si>
  <si>
    <t>*发起优惠的银行</t>
  </si>
  <si>
    <t>剩余名额展示方式</t>
  </si>
  <si>
    <t>剩余张数</t>
  </si>
  <si>
    <t>剩余百分比</t>
  </si>
  <si>
    <t>活动分类</t>
  </si>
  <si>
    <t>单品</t>
  </si>
  <si>
    <t>票券</t>
  </si>
  <si>
    <t>消费送/领红包、领激励金</t>
  </si>
  <si>
    <t>日常营销</t>
  </si>
  <si>
    <t>公交、地铁场景</t>
  </si>
  <si>
    <t>宣传物料等展示相关活动细则内容</t>
  </si>
  <si>
    <t>展示模板</t>
  </si>
  <si>
    <t>线下支付</t>
  </si>
  <si>
    <t>线上支付</t>
  </si>
  <si>
    <t>线下支付使用券</t>
  </si>
  <si>
    <t>线上支付使用券</t>
  </si>
  <si>
    <t>线下消费+线下支付使用券</t>
  </si>
  <si>
    <t>线下消费+线上支付使用券</t>
  </si>
  <si>
    <t>线上消费+线上支付使用券</t>
  </si>
  <si>
    <t>消费送**专享红包/还款金</t>
  </si>
  <si>
    <t>专享红包/还款金</t>
  </si>
  <si>
    <t>消费领取红包</t>
  </si>
  <si>
    <t>消费领取激励金</t>
  </si>
  <si>
    <t>银联二维码支付活动</t>
  </si>
  <si>
    <t xml:space="preserve">自定义查看按钮 </t>
  </si>
  <si>
    <t>填写辅助</t>
  </si>
  <si>
    <t>二维码主扫</t>
  </si>
  <si>
    <t>二维码被扫</t>
  </si>
  <si>
    <t>跳转应用</t>
  </si>
  <si>
    <t>html</t>
  </si>
  <si>
    <t>native</t>
  </si>
  <si>
    <t>rn</t>
  </si>
  <si>
    <t>applet</t>
  </si>
  <si>
    <t xml:space="preserve">自定义未使用按钮 </t>
  </si>
  <si>
    <t xml:space="preserve">  秒杀区</t>
  </si>
  <si>
    <t>自定义按钮类型</t>
  </si>
  <si>
    <t>秒杀抢券</t>
  </si>
  <si>
    <t xml:space="preserve">秒杀指定日期 </t>
  </si>
  <si>
    <t>秒杀指定时段</t>
  </si>
  <si>
    <t>展示在秒杀专区</t>
  </si>
  <si>
    <t>订单金额</t>
  </si>
  <si>
    <t>不小于</t>
  </si>
  <si>
    <t>大于</t>
  </si>
  <si>
    <t>等于</t>
  </si>
  <si>
    <t>小于</t>
  </si>
  <si>
    <t>不大于</t>
  </si>
  <si>
    <t>外部指定优惠金额</t>
  </si>
  <si>
    <t>*优惠力度</t>
  </si>
  <si>
    <t>固定立减</t>
  </si>
  <si>
    <t>固定立折</t>
  </si>
  <si>
    <t>折后一口价</t>
  </si>
  <si>
    <t>随机立减</t>
  </si>
  <si>
    <t>分期免息券</t>
  </si>
  <si>
    <t>随机优惠方案</t>
  </si>
  <si>
    <t>标准随机立减</t>
  </si>
  <si>
    <t>高概率上限随机立减</t>
  </si>
  <si>
    <t>随机免单</t>
  </si>
  <si>
    <t>根据云闪付用户标签立减</t>
  </si>
  <si>
    <t>根据云闪付用户标签免单</t>
  </si>
  <si>
    <t>票券有效期控制方式</t>
  </si>
  <si>
    <t>获取后顺延 *24小时</t>
  </si>
  <si>
    <t>指定时间范围</t>
  </si>
  <si>
    <t>指定天数</t>
  </si>
  <si>
    <t>*用户领取维度</t>
  </si>
  <si>
    <t>用户ID</t>
  </si>
  <si>
    <t>云闪付网络支付平台用户</t>
  </si>
  <si>
    <t xml:space="preserve">云闪付实名用户专享 </t>
  </si>
  <si>
    <t>限制</t>
  </si>
  <si>
    <t xml:space="preserve">云闪付注册用户专享 </t>
  </si>
  <si>
    <t>指定云闪付用户</t>
  </si>
  <si>
    <t>白名单</t>
  </si>
  <si>
    <t>黑名单</t>
  </si>
  <si>
    <t>起始于</t>
  </si>
  <si>
    <t>不起始于</t>
  </si>
  <si>
    <t>发起优惠银行</t>
  </si>
  <si>
    <t>需绑定同名卡</t>
  </si>
  <si>
    <t>中国银联(00010000)</t>
  </si>
  <si>
    <t>需绑定指定卡</t>
  </si>
  <si>
    <t>工商银行(01020000)</t>
  </si>
  <si>
    <t>高贡献用户专享</t>
  </si>
  <si>
    <t>农业银行(01030000)</t>
  </si>
  <si>
    <t>卡与账户同名</t>
  </si>
  <si>
    <t>中国银行(01040000)</t>
  </si>
  <si>
    <t>限指定卡</t>
  </si>
  <si>
    <t>建设银行(01050000)</t>
  </si>
  <si>
    <t>交通银行(03010000)</t>
  </si>
  <si>
    <t>黄牛限制</t>
  </si>
  <si>
    <t>邮储银行(01000000)</t>
  </si>
  <si>
    <t>黄名单配置机构</t>
  </si>
  <si>
    <t>华夏银行(03040000)</t>
  </si>
  <si>
    <t>指定地区核销</t>
  </si>
  <si>
    <t>不指定</t>
  </si>
  <si>
    <t>指定</t>
  </si>
  <si>
    <t>恒丰银行(03110000)</t>
  </si>
  <si>
    <t>指定地区领取</t>
  </si>
  <si>
    <t>民生银行(03050000)</t>
  </si>
  <si>
    <t>中信银行(03020000)</t>
  </si>
  <si>
    <t>广发银行(03060000)</t>
  </si>
  <si>
    <t>浦发银行(03100000)</t>
  </si>
  <si>
    <t>属于</t>
  </si>
  <si>
    <t>不属于</t>
  </si>
  <si>
    <t>光大银行(03030000)</t>
  </si>
  <si>
    <t>是否为标记化数字账户类交易</t>
  </si>
  <si>
    <t>兴业银行(03090000)</t>
  </si>
  <si>
    <t xml:space="preserve">  TRID</t>
  </si>
  <si>
    <t>招商银行(03080000)</t>
  </si>
  <si>
    <t>交易渠道</t>
  </si>
  <si>
    <t>平安银行(04100000)</t>
  </si>
  <si>
    <t>上海银行(04010000)</t>
  </si>
  <si>
    <t>支付产品类型</t>
  </si>
  <si>
    <t>北京银行(64031000)</t>
  </si>
  <si>
    <t>浙商银行(03160000)</t>
  </si>
  <si>
    <t>线上统一收银台</t>
  </si>
  <si>
    <t>宁波银行(64083300)</t>
  </si>
  <si>
    <t>线上统一收银台新卡号专享</t>
  </si>
  <si>
    <t>渤海银行(03170000)</t>
  </si>
  <si>
    <t>线上统一收银台新手机号专享</t>
  </si>
  <si>
    <t>中原银行(05864910)</t>
  </si>
  <si>
    <t>河南农信(14404900)</t>
  </si>
  <si>
    <t>全量商户活动</t>
  </si>
  <si>
    <t>焦作中旅银行(04115010)</t>
  </si>
  <si>
    <t>商户组规则</t>
  </si>
  <si>
    <t>平顶山银行(05484950)</t>
  </si>
  <si>
    <t>商户编码</t>
  </si>
  <si>
    <t>优惠码</t>
  </si>
  <si>
    <t>贵州银行(0684700)</t>
  </si>
  <si>
    <t>终端编号</t>
  </si>
  <si>
    <t>贵州银行(0584700)</t>
  </si>
  <si>
    <t>新商户编码</t>
  </si>
  <si>
    <t>晋商银行(64491610)</t>
  </si>
  <si>
    <t>新商户编码2</t>
  </si>
  <si>
    <t>盛京银行(04170000)</t>
  </si>
  <si>
    <t>渠道商户</t>
  </si>
  <si>
    <t>洛阳银行(04184930)</t>
  </si>
  <si>
    <t>郑州银行(04354910)</t>
  </si>
  <si>
    <t>枣庄银行(05824540)</t>
  </si>
  <si>
    <t>东营银行(65274550)</t>
  </si>
  <si>
    <t>日照银行(64554770)</t>
  </si>
  <si>
    <t xml:space="preserve">云闪付注册用户 </t>
  </si>
  <si>
    <t>临商银行(64314730)</t>
  </si>
  <si>
    <t xml:space="preserve">卡与账户同名 </t>
  </si>
  <si>
    <t>齐商银行(64384530)</t>
  </si>
  <si>
    <t xml:space="preserve">活期+专享 </t>
  </si>
  <si>
    <t>东营银行(05274550)</t>
  </si>
  <si>
    <t>大学生认证状态</t>
  </si>
  <si>
    <t>已认证</t>
  </si>
  <si>
    <t>未认证</t>
  </si>
  <si>
    <t>日照银行(04554770)</t>
  </si>
  <si>
    <t>大学生所属学校</t>
  </si>
  <si>
    <t>临商银行(04314730)</t>
  </si>
  <si>
    <t>用户开通标记化数字账户业务时间</t>
  </si>
  <si>
    <t>齐商银行(04384530)</t>
  </si>
  <si>
    <t>烟台银行(04044560)</t>
  </si>
  <si>
    <t>潍坊银行(04624580)</t>
  </si>
  <si>
    <t>莱商银行(04974634)</t>
  </si>
  <si>
    <t>莱商银行(04974790)</t>
  </si>
  <si>
    <t>德州银行(05154680)</t>
  </si>
  <si>
    <t>济宁银行(05374610)</t>
  </si>
  <si>
    <t>收银台签约支付用户专享</t>
  </si>
  <si>
    <t>泰安银行(05284630)</t>
  </si>
  <si>
    <t>外部宣传</t>
  </si>
  <si>
    <t>威海市商业银行(04814650)</t>
  </si>
  <si>
    <t>德州银行(65154680)</t>
  </si>
  <si>
    <t>齐鲁银行(64094510)</t>
  </si>
  <si>
    <t>齐鲁银行(04094510)</t>
  </si>
  <si>
    <t>青海银行(04588510)</t>
  </si>
  <si>
    <t>青海银行(64588510)</t>
  </si>
  <si>
    <t>青海农信(14498500)</t>
  </si>
  <si>
    <t>广西北部湾银行(64786110)</t>
  </si>
  <si>
    <t>南粤银行(64895919)</t>
  </si>
  <si>
    <t>兰州银行(64478210)</t>
  </si>
  <si>
    <t>富滇银行(64667310)</t>
  </si>
  <si>
    <t>赣州银行(64634280)</t>
  </si>
  <si>
    <t>抚顺银行(04302249)</t>
  </si>
  <si>
    <t>成都农商银行(65226510)</t>
  </si>
  <si>
    <t>成都银行(64296510)</t>
  </si>
  <si>
    <t>内蒙古银行(64741910)</t>
  </si>
  <si>
    <t>乌鲁木齐银行(04270001)</t>
  </si>
  <si>
    <t>潍坊银行(64624580)</t>
  </si>
  <si>
    <t>贵阳银行(64437010)</t>
  </si>
  <si>
    <t>阳泉商行(95630000)</t>
  </si>
  <si>
    <t>北京农商银行(14181001)</t>
  </si>
  <si>
    <t>甘肃银行(05818202)</t>
  </si>
  <si>
    <t>云南农信银行(65097300)</t>
  </si>
  <si>
    <t>上海农商银行(65012900)</t>
  </si>
  <si>
    <t>天津银行(04341100)</t>
  </si>
  <si>
    <t>威海商行(64814650)</t>
  </si>
  <si>
    <t>苏州银行(64303050)</t>
  </si>
  <si>
    <t>无锡农商银行(65373020)</t>
  </si>
  <si>
    <t>吉林银行(04062400)</t>
  </si>
  <si>
    <t>锦州银行(04392270)</t>
  </si>
  <si>
    <t>宁夏银行(04360010)</t>
  </si>
  <si>
    <t>营口银行(04652280)</t>
  </si>
  <si>
    <t>大连银行(04202220)</t>
  </si>
  <si>
    <t>蒙商银行(04791921)</t>
  </si>
  <si>
    <t>花旗银行(03190000)</t>
  </si>
  <si>
    <t>浙江农信(14293301)</t>
  </si>
  <si>
    <t>广州银行(64135810)</t>
  </si>
  <si>
    <t>广州农商行(65055810)</t>
  </si>
  <si>
    <t>湖北省农信社(14105200)</t>
  </si>
  <si>
    <t>徽商银行(04403600)</t>
  </si>
  <si>
    <t>贵阳银行(04437010)</t>
  </si>
  <si>
    <t>江苏银行(05083000)</t>
  </si>
  <si>
    <t>重庆农商行(14136900)</t>
  </si>
  <si>
    <t>哈尔滨银行(04422610)</t>
  </si>
  <si>
    <t>江西银行(04484210)</t>
  </si>
  <si>
    <t>丹东银行(04462262)</t>
  </si>
  <si>
    <t>宁夏黄河农商行(14468700)</t>
  </si>
  <si>
    <t>四川省农信社(14526500)</t>
  </si>
  <si>
    <t>江南农商行(14603040)</t>
  </si>
  <si>
    <t>桂林银行(04916170)</t>
  </si>
  <si>
    <t>温州银行(04123330)</t>
  </si>
  <si>
    <t>长安银行(05417900)</t>
  </si>
  <si>
    <t>遂宁银行(05516620)</t>
  </si>
  <si>
    <t>凉山商行(05556840)</t>
  </si>
  <si>
    <t>龙江银行(04922600)</t>
  </si>
  <si>
    <t>邢台银行(05541310)</t>
  </si>
  <si>
    <t>序号</t>
  </si>
  <si>
    <t>商户品牌名称</t>
  </si>
  <si>
    <t>省会</t>
  </si>
  <si>
    <t>城市</t>
  </si>
  <si>
    <t>区县</t>
  </si>
  <si>
    <t xml:space="preserve">门店名称 </t>
  </si>
  <si>
    <t>门店详细地址</t>
  </si>
  <si>
    <t>海旅免税城(三亚)迎宾有限公司</t>
  </si>
  <si>
    <t>海南省</t>
  </si>
  <si>
    <t>三亚</t>
  </si>
  <si>
    <t>吉阳区</t>
  </si>
  <si>
    <t>海旅免税城</t>
  </si>
  <si>
    <t>海南省三亚市吉阳区迎宾路303号海旅免税城</t>
  </si>
  <si>
    <t>全球精品（海口）免税城有限公司</t>
  </si>
  <si>
    <t>海口</t>
  </si>
  <si>
    <t>琼山区</t>
  </si>
  <si>
    <t>全球精品免税城</t>
  </si>
  <si>
    <t>海南省海口市琼山区日月广场水瓶座</t>
  </si>
  <si>
    <t>深免集团（海南）运营总部有限公司</t>
  </si>
  <si>
    <t>龙华区</t>
  </si>
  <si>
    <t>深免海口观澜湖免税城</t>
  </si>
  <si>
    <t>海南省海口市龙华区羊山大道39号深免海口观澜湖免税城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</si>
</sst>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b/>
      <sz val="11"/>
      <name val="等线"/>
      <charset val="134"/>
    </font>
    <font>
      <sz val="11"/>
      <color theme="1"/>
      <name val="等线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1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1" borderId="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7" fillId="12" borderId="2" applyNumberFormat="0" applyAlignment="0" applyProtection="0">
      <alignment vertical="center"/>
    </xf>
    <xf numFmtId="0" fontId="11" fillId="21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3" borderId="0" xfId="0" applyFill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0" xfId="0" applyFill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7" borderId="1" xfId="0" applyFill="1" applyBorder="1">
      <alignment vertical="center"/>
    </xf>
    <xf numFmtId="176" fontId="0" fillId="0" borderId="1" xfId="0" applyNumberForma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B195"/>
  <sheetViews>
    <sheetView topLeftCell="A63" workbookViewId="0">
      <selection activeCell="B190" sqref="B190"/>
    </sheetView>
  </sheetViews>
  <sheetFormatPr defaultColWidth="9" defaultRowHeight="13.5" outlineLevelCol="1"/>
  <cols>
    <col min="1" max="1" width="39.0916666666667" customWidth="1"/>
    <col min="2" max="2" width="21.45" customWidth="1"/>
  </cols>
  <sheetData>
    <row r="1" spans="1:2">
      <c r="A1" s="11" t="s">
        <v>0</v>
      </c>
      <c r="B1" s="9"/>
    </row>
    <row r="2" spans="1:2">
      <c r="A2" s="11" t="s">
        <v>1</v>
      </c>
      <c r="B2" s="9"/>
    </row>
    <row r="3" spans="1:2">
      <c r="A3" s="11" t="s">
        <v>2</v>
      </c>
      <c r="B3" s="11"/>
    </row>
    <row r="4" spans="1:2">
      <c r="A4" s="12" t="s">
        <v>3</v>
      </c>
      <c r="B4" s="12" t="s">
        <v>4</v>
      </c>
    </row>
    <row r="5" spans="1:2">
      <c r="A5" s="9" t="s">
        <v>5</v>
      </c>
      <c r="B5" s="9" t="e">
        <f>IF(#REF!="","",#REF!)</f>
        <v>#REF!</v>
      </c>
    </row>
    <row r="6" spans="1:2">
      <c r="A6" s="9" t="s">
        <v>6</v>
      </c>
      <c r="B6" s="9" t="e">
        <f>IF(#REF!="","",#REF!)</f>
        <v>#REF!</v>
      </c>
    </row>
    <row r="7" spans="1:2">
      <c r="A7" s="9" t="s">
        <v>7</v>
      </c>
      <c r="B7" s="9" t="e">
        <f>IF(#REF!="","",#REF!)</f>
        <v>#REF!</v>
      </c>
    </row>
    <row r="8" spans="1:2">
      <c r="A8" s="9" t="s">
        <v>8</v>
      </c>
      <c r="B8" s="9" t="e">
        <f>IF(#REF!="","",#REF!)</f>
        <v>#REF!</v>
      </c>
    </row>
    <row r="9" spans="1:2">
      <c r="A9" s="9" t="s">
        <v>9</v>
      </c>
      <c r="B9" s="9" t="e">
        <f>IF(#REF!="","",#REF!)</f>
        <v>#REF!</v>
      </c>
    </row>
    <row r="10" spans="1:2">
      <c r="A10" s="9" t="s">
        <v>10</v>
      </c>
      <c r="B10" s="9" t="e">
        <f>IF(#REF!="","",#REF!)</f>
        <v>#REF!</v>
      </c>
    </row>
    <row r="11" spans="1:2">
      <c r="A11" s="9" t="s">
        <v>11</v>
      </c>
      <c r="B11" s="9" t="e">
        <f>IF(#REF!="","",#REF!)</f>
        <v>#REF!</v>
      </c>
    </row>
    <row r="12" spans="1:2">
      <c r="A12" s="9" t="s">
        <v>12</v>
      </c>
      <c r="B12" s="9" t="e">
        <f>IF(#REF!="","",#REF!)</f>
        <v>#REF!</v>
      </c>
    </row>
    <row r="13" spans="1:2">
      <c r="A13" s="9" t="s">
        <v>13</v>
      </c>
      <c r="B13" s="9" t="e">
        <f>IF(#REF!="","",#REF!)</f>
        <v>#REF!</v>
      </c>
    </row>
    <row r="14" spans="1:2">
      <c r="A14" s="9" t="s">
        <v>14</v>
      </c>
      <c r="B14" s="9" t="e">
        <f>IF(#REF!="","",#REF!)</f>
        <v>#REF!</v>
      </c>
    </row>
    <row r="15" spans="1:2">
      <c r="A15" s="9" t="s">
        <v>15</v>
      </c>
      <c r="B15" s="9" t="e">
        <f>IF(#REF!="","",#REF!)</f>
        <v>#REF!</v>
      </c>
    </row>
    <row r="16" spans="1:2">
      <c r="A16" s="9" t="s">
        <v>16</v>
      </c>
      <c r="B16" s="9" t="b">
        <v>0</v>
      </c>
    </row>
    <row r="17" spans="1:2">
      <c r="A17" s="9" t="s">
        <v>17</v>
      </c>
      <c r="B17" s="9" t="b">
        <v>0</v>
      </c>
    </row>
    <row r="18" spans="1:2">
      <c r="A18" s="9" t="s">
        <v>18</v>
      </c>
      <c r="B18" s="9" t="b">
        <v>0</v>
      </c>
    </row>
    <row r="19" spans="1:2">
      <c r="A19" s="9" t="s">
        <v>19</v>
      </c>
      <c r="B19" s="9" t="b">
        <v>0</v>
      </c>
    </row>
    <row r="20" spans="1:2">
      <c r="A20" s="9" t="s">
        <v>20</v>
      </c>
      <c r="B20" s="9" t="b">
        <v>0</v>
      </c>
    </row>
    <row r="21" spans="1:2">
      <c r="A21" s="9" t="s">
        <v>21</v>
      </c>
      <c r="B21" s="9" t="b">
        <v>0</v>
      </c>
    </row>
    <row r="22" spans="1:2">
      <c r="A22" s="9" t="s">
        <v>22</v>
      </c>
      <c r="B22" s="9" t="b">
        <v>0</v>
      </c>
    </row>
    <row r="23" spans="1:2">
      <c r="A23" s="9" t="s">
        <v>23</v>
      </c>
      <c r="B23" s="9" t="e">
        <f>IF(#REF!="","",#REF!)</f>
        <v>#REF!</v>
      </c>
    </row>
    <row r="24" spans="1:2">
      <c r="A24" s="9" t="s">
        <v>24</v>
      </c>
      <c r="B24" s="9" t="e">
        <f>IF(#REF!="","",#REF!)</f>
        <v>#REF!</v>
      </c>
    </row>
    <row r="25" spans="1:2">
      <c r="A25" s="9" t="s">
        <v>25</v>
      </c>
      <c r="B25" s="9" t="e">
        <f>IF(#REF!="","",#REF!)</f>
        <v>#REF!</v>
      </c>
    </row>
    <row r="26" spans="1:2">
      <c r="A26" s="13" t="s">
        <v>26</v>
      </c>
      <c r="B26" s="9" t="e">
        <f>IF(#REF!="","",#REF!*100)</f>
        <v>#REF!</v>
      </c>
    </row>
    <row r="27" spans="1:2">
      <c r="A27" s="13" t="s">
        <v>27</v>
      </c>
      <c r="B27" s="9" t="e">
        <f>IF(#REF!="","",#REF!*100)</f>
        <v>#REF!</v>
      </c>
    </row>
    <row r="28" spans="1:2">
      <c r="A28" s="13" t="s">
        <v>28</v>
      </c>
      <c r="B28" s="9" t="e">
        <f>IF(#REF!="","",#REF!)</f>
        <v>#REF!</v>
      </c>
    </row>
    <row r="29" spans="1:2">
      <c r="A29" s="13" t="s">
        <v>29</v>
      </c>
      <c r="B29" s="9" t="e">
        <f>IF(#REF!="机构已打款给银联",#REF!,"")</f>
        <v>#REF!</v>
      </c>
    </row>
    <row r="30" spans="1:2">
      <c r="A30" s="13" t="s">
        <v>30</v>
      </c>
      <c r="B30" s="9" t="e">
        <f>IF(#REF!="机构未打款给银联",#REF!,"")</f>
        <v>#REF!</v>
      </c>
    </row>
    <row r="31" spans="1:2">
      <c r="A31" s="13" t="s">
        <v>31</v>
      </c>
      <c r="B31" s="9" t="e">
        <f>IF(#REF!="","",#REF!*100)</f>
        <v>#REF!</v>
      </c>
    </row>
    <row r="32" spans="1:2">
      <c r="A32" s="9" t="s">
        <v>32</v>
      </c>
      <c r="B32" s="9" t="e">
        <f>IF(#REF!="","",#REF!)</f>
        <v>#REF!</v>
      </c>
    </row>
    <row r="33" spans="1:2">
      <c r="A33" s="9" t="s">
        <v>33</v>
      </c>
      <c r="B33" s="14" t="e">
        <f>IF(#REF!="","",#REF!)</f>
        <v>#REF!</v>
      </c>
    </row>
    <row r="34" spans="1:2">
      <c r="A34" s="9" t="s">
        <v>34</v>
      </c>
      <c r="B34" s="9" t="e">
        <f>IF(#REF!="","",#REF!)</f>
        <v>#REF!</v>
      </c>
    </row>
    <row r="35" spans="1:2">
      <c r="A35" s="13" t="s">
        <v>35</v>
      </c>
      <c r="B35" s="9" t="e">
        <f>IF(#REF!="","",#REF!)</f>
        <v>#REF!</v>
      </c>
    </row>
    <row r="36" spans="1:2">
      <c r="A36" s="13" t="s">
        <v>36</v>
      </c>
      <c r="B36" s="9" t="e">
        <f>IF(#REF!="按活动期间连续日",IF(#REF!="","",#REF!),"")</f>
        <v>#REF!</v>
      </c>
    </row>
    <row r="37" spans="1:2">
      <c r="A37" s="13" t="s">
        <v>37</v>
      </c>
      <c r="B37" s="9" t="e">
        <f>IF(#REF!="按指定日期或周几",IF(#REF!="","",#REF!),"")</f>
        <v>#REF!</v>
      </c>
    </row>
    <row r="38" spans="1:2">
      <c r="A38" s="9" t="s">
        <v>38</v>
      </c>
      <c r="B38" s="9" t="b">
        <v>0</v>
      </c>
    </row>
    <row r="39" spans="1:2">
      <c r="A39" s="9" t="s">
        <v>39</v>
      </c>
      <c r="B39" s="9" t="b">
        <v>0</v>
      </c>
    </row>
    <row r="40" spans="1:2">
      <c r="A40" s="9" t="s">
        <v>40</v>
      </c>
      <c r="B40" s="9" t="b">
        <v>1</v>
      </c>
    </row>
    <row r="41" spans="1:2">
      <c r="A41" s="9" t="s">
        <v>41</v>
      </c>
      <c r="B41" s="9" t="b">
        <v>0</v>
      </c>
    </row>
    <row r="42" spans="1:2">
      <c r="A42" s="9" t="s">
        <v>42</v>
      </c>
      <c r="B42" s="9" t="b">
        <v>0</v>
      </c>
    </row>
    <row r="43" spans="1:2">
      <c r="A43" s="9" t="s">
        <v>43</v>
      </c>
      <c r="B43" s="9" t="b">
        <v>0</v>
      </c>
    </row>
    <row r="44" spans="1:2">
      <c r="A44" s="9" t="s">
        <v>44</v>
      </c>
      <c r="B44" s="9" t="b">
        <v>0</v>
      </c>
    </row>
    <row r="45" spans="1:2">
      <c r="A45" s="9" t="s">
        <v>45</v>
      </c>
      <c r="B45" s="9" t="b">
        <v>0</v>
      </c>
    </row>
    <row r="46" spans="1:2">
      <c r="A46" s="11" t="s">
        <v>46</v>
      </c>
      <c r="B46" s="11"/>
    </row>
    <row r="47" spans="1:2">
      <c r="A47" s="12" t="s">
        <v>3</v>
      </c>
      <c r="B47" s="15" t="s">
        <v>4</v>
      </c>
    </row>
    <row r="48" spans="1:2">
      <c r="A48" s="9" t="s">
        <v>47</v>
      </c>
      <c r="B48" s="16" t="e">
        <f>IF(#REF!="","",#REF!)</f>
        <v>#REF!</v>
      </c>
    </row>
    <row r="49" spans="1:2">
      <c r="A49" s="9" t="s">
        <v>48</v>
      </c>
      <c r="B49" s="16" t="e">
        <f>IF(#REF!="","",#REF!)</f>
        <v>#REF!</v>
      </c>
    </row>
    <row r="50" spans="1:2">
      <c r="A50" s="9" t="s">
        <v>49</v>
      </c>
      <c r="B50" s="16" t="e">
        <f>IF(#REF!="","",#REF!)</f>
        <v>#REF!</v>
      </c>
    </row>
    <row r="51" spans="1:2">
      <c r="A51" s="9" t="s">
        <v>50</v>
      </c>
      <c r="B51" s="16" t="e">
        <f>IF(#REF!="","",#REF!)</f>
        <v>#REF!</v>
      </c>
    </row>
    <row r="52" spans="1:2">
      <c r="A52" s="9" t="s">
        <v>51</v>
      </c>
      <c r="B52" s="16" t="e">
        <f>IF(#REF!="","",#REF!)</f>
        <v>#REF!</v>
      </c>
    </row>
    <row r="53" spans="1:2">
      <c r="A53" s="9" t="s">
        <v>52</v>
      </c>
      <c r="B53" s="16" t="e">
        <f>IF(#REF!="","",#REF!)</f>
        <v>#REF!</v>
      </c>
    </row>
    <row r="54" spans="1:2">
      <c r="A54" s="9" t="s">
        <v>53</v>
      </c>
      <c r="B54" s="16" t="e">
        <f>IF(#REF!="","",#REF!)</f>
        <v>#REF!</v>
      </c>
    </row>
    <row r="55" spans="1:2">
      <c r="A55" s="9" t="s">
        <v>54</v>
      </c>
      <c r="B55" s="16" t="e">
        <f>IF(#REF!="","",#REF!)</f>
        <v>#REF!</v>
      </c>
    </row>
    <row r="56" spans="1:2">
      <c r="A56" s="9" t="s">
        <v>55</v>
      </c>
      <c r="B56" s="16" t="e">
        <f>IF(#REF!="","",#REF!)</f>
        <v>#REF!</v>
      </c>
    </row>
    <row r="57" spans="1:2">
      <c r="A57" s="9" t="s">
        <v>56</v>
      </c>
      <c r="B57" s="16" t="e">
        <f>IF(#REF!="","",#REF!)</f>
        <v>#REF!</v>
      </c>
    </row>
    <row r="58" spans="1:2">
      <c r="A58" s="9" t="s">
        <v>57</v>
      </c>
      <c r="B58" s="16" t="e">
        <f>IF(#REF!="","",#REF!)</f>
        <v>#REF!</v>
      </c>
    </row>
    <row r="59" spans="1:2">
      <c r="A59" s="9" t="s">
        <v>58</v>
      </c>
      <c r="B59" s="16" t="e">
        <f>IF(#REF!="","",#REF!)</f>
        <v>#REF!</v>
      </c>
    </row>
    <row r="60" spans="1:2">
      <c r="A60" s="9" t="s">
        <v>59</v>
      </c>
      <c r="B60" s="16" t="e">
        <f>IF(#REF!="","",#REF!)</f>
        <v>#REF!</v>
      </c>
    </row>
    <row r="61" spans="1:2">
      <c r="A61" s="9" t="s">
        <v>60</v>
      </c>
      <c r="B61" s="16" t="e">
        <f>IF(#REF!="","",#REF!)</f>
        <v>#REF!</v>
      </c>
    </row>
    <row r="62" spans="1:2">
      <c r="A62" s="9" t="s">
        <v>61</v>
      </c>
      <c r="B62" s="16" t="e">
        <f>IF(#REF!="","",#REF!)</f>
        <v>#REF!</v>
      </c>
    </row>
    <row r="63" spans="1:2">
      <c r="A63" s="9" t="s">
        <v>62</v>
      </c>
      <c r="B63" s="16" t="e">
        <f>IF(#REF!="","",#REF!)</f>
        <v>#REF!</v>
      </c>
    </row>
    <row r="64" spans="1:2">
      <c r="A64" s="9" t="s">
        <v>63</v>
      </c>
      <c r="B64" s="16" t="e">
        <f>IF(#REF!="","",#REF!)</f>
        <v>#REF!</v>
      </c>
    </row>
    <row r="65" spans="1:2">
      <c r="A65" s="9" t="s">
        <v>64</v>
      </c>
      <c r="B65" s="16" t="e">
        <f>IF(#REF!="","",#REF!)</f>
        <v>#REF!</v>
      </c>
    </row>
    <row r="66" spans="1:2">
      <c r="A66" s="11" t="s">
        <v>65</v>
      </c>
      <c r="B66" s="11"/>
    </row>
    <row r="67" spans="1:2">
      <c r="A67" s="12" t="s">
        <v>3</v>
      </c>
      <c r="B67" s="15" t="s">
        <v>4</v>
      </c>
    </row>
    <row r="68" spans="1:2">
      <c r="A68" s="9" t="s">
        <v>66</v>
      </c>
      <c r="B68" s="16" t="e">
        <f>IF(#REF!="","",#REF!)</f>
        <v>#REF!</v>
      </c>
    </row>
    <row r="69" spans="1:2">
      <c r="A69" s="9" t="s">
        <v>67</v>
      </c>
      <c r="B69" s="16" t="e">
        <f>IF(#REF!="","",#REF!)</f>
        <v>#REF!</v>
      </c>
    </row>
    <row r="70" spans="1:2">
      <c r="A70" s="9" t="s">
        <v>68</v>
      </c>
      <c r="B70" s="16" t="e">
        <f>IF(#REF!="","",#REF!)</f>
        <v>#REF!</v>
      </c>
    </row>
    <row r="71" spans="1:2">
      <c r="A71" s="9" t="s">
        <v>69</v>
      </c>
      <c r="B71" s="16" t="e">
        <f>IF(#REF!="","",#REF!)</f>
        <v>#REF!</v>
      </c>
    </row>
    <row r="72" spans="1:2">
      <c r="A72" s="9" t="s">
        <v>70</v>
      </c>
      <c r="B72" s="16" t="e">
        <f>IF(#REF!="","",#REF!)</f>
        <v>#REF!</v>
      </c>
    </row>
    <row r="73" spans="1:2">
      <c r="A73" s="9" t="s">
        <v>71</v>
      </c>
      <c r="B73" s="16" t="e">
        <f>IF(#REF!="","",#REF!)</f>
        <v>#REF!</v>
      </c>
    </row>
    <row r="74" spans="1:2">
      <c r="A74" s="9" t="s">
        <v>72</v>
      </c>
      <c r="B74" s="16" t="e">
        <f>IF(#REF!="","",#REF!)</f>
        <v>#REF!</v>
      </c>
    </row>
    <row r="75" spans="1:2">
      <c r="A75" s="9" t="s">
        <v>73</v>
      </c>
      <c r="B75" s="16" t="e">
        <f>IF(#REF!="","",#REF!)</f>
        <v>#REF!</v>
      </c>
    </row>
    <row r="76" spans="1:2">
      <c r="A76" s="9" t="s">
        <v>74</v>
      </c>
      <c r="B76" s="16" t="e">
        <f>IF(#REF!="","",#REF!)</f>
        <v>#REF!</v>
      </c>
    </row>
    <row r="77" spans="1:2">
      <c r="A77" s="9" t="s">
        <v>75</v>
      </c>
      <c r="B77" s="16" t="e">
        <f>IF(#REF!="","",#REF!)</f>
        <v>#REF!</v>
      </c>
    </row>
    <row r="78" spans="1:2">
      <c r="A78" s="9" t="s">
        <v>76</v>
      </c>
      <c r="B78" s="16" t="e">
        <f>IF(#REF!="","",#REF!)</f>
        <v>#REF!</v>
      </c>
    </row>
    <row r="79" spans="1:2">
      <c r="A79" s="9" t="s">
        <v>77</v>
      </c>
      <c r="B79" s="16" t="e">
        <f>IF(#REF!="","",#REF!)</f>
        <v>#REF!</v>
      </c>
    </row>
    <row r="80" spans="1:2">
      <c r="A80" s="9" t="s">
        <v>78</v>
      </c>
      <c r="B80" s="16" t="e">
        <f>IF(#REF!="","",#REF!)</f>
        <v>#REF!</v>
      </c>
    </row>
    <row r="81" spans="1:2">
      <c r="A81" s="9" t="s">
        <v>79</v>
      </c>
      <c r="B81" s="16" t="e">
        <f>IF(#REF!="","",#REF!)</f>
        <v>#REF!</v>
      </c>
    </row>
    <row r="82" spans="1:2">
      <c r="A82" s="9" t="s">
        <v>80</v>
      </c>
      <c r="B82" s="16" t="e">
        <f>IF(#REF!="","",#REF!)</f>
        <v>#REF!</v>
      </c>
    </row>
    <row r="83" spans="1:2">
      <c r="A83" s="9" t="s">
        <v>81</v>
      </c>
      <c r="B83" s="16" t="e">
        <f>IF(#REF!="","",#REF!)</f>
        <v>#REF!</v>
      </c>
    </row>
    <row r="84" spans="1:2">
      <c r="A84" s="9" t="s">
        <v>82</v>
      </c>
      <c r="B84" s="16" t="e">
        <f>IF(#REF!="","",#REF!)</f>
        <v>#REF!</v>
      </c>
    </row>
    <row r="85" spans="1:2">
      <c r="A85" s="9" t="s">
        <v>83</v>
      </c>
      <c r="B85" s="16" t="e">
        <f>IF(#REF!="","",#REF!)</f>
        <v>#REF!</v>
      </c>
    </row>
    <row r="86" spans="1:2">
      <c r="A86" s="9" t="s">
        <v>84</v>
      </c>
      <c r="B86" s="16" t="e">
        <f>IF(#REF!="","",#REF!)</f>
        <v>#REF!</v>
      </c>
    </row>
    <row r="87" spans="1:2">
      <c r="A87" s="9" t="s">
        <v>85</v>
      </c>
      <c r="B87" s="16" t="e">
        <f>IF(#REF!="","",#REF!)</f>
        <v>#REF!</v>
      </c>
    </row>
    <row r="88" spans="1:2">
      <c r="A88" s="11" t="s">
        <v>86</v>
      </c>
      <c r="B88" s="11"/>
    </row>
    <row r="89" spans="1:2">
      <c r="A89" s="12" t="s">
        <v>3</v>
      </c>
      <c r="B89" s="15" t="s">
        <v>4</v>
      </c>
    </row>
    <row r="90" spans="1:2">
      <c r="A90" s="9" t="s">
        <v>87</v>
      </c>
      <c r="B90" s="17" t="b">
        <v>1</v>
      </c>
    </row>
    <row r="91" spans="1:2">
      <c r="A91" s="9" t="s">
        <v>88</v>
      </c>
      <c r="B91" s="16" t="b">
        <v>0</v>
      </c>
    </row>
    <row r="92" spans="1:2">
      <c r="A92" s="9" t="s">
        <v>89</v>
      </c>
      <c r="B92" s="9" t="e">
        <f>IF(#REF!="","",#REF!)</f>
        <v>#REF!</v>
      </c>
    </row>
    <row r="93" spans="1:2">
      <c r="A93" s="18" t="s">
        <v>90</v>
      </c>
      <c r="B93" s="16" t="b">
        <v>0</v>
      </c>
    </row>
    <row r="94" spans="1:2">
      <c r="A94" s="18" t="s">
        <v>91</v>
      </c>
      <c r="B94" s="16" t="b">
        <v>0</v>
      </c>
    </row>
    <row r="95" spans="1:2">
      <c r="A95" s="18" t="s">
        <v>92</v>
      </c>
      <c r="B95" s="16" t="b">
        <v>0</v>
      </c>
    </row>
    <row r="96" spans="1:2">
      <c r="A96" s="18" t="s">
        <v>93</v>
      </c>
      <c r="B96" s="16" t="b">
        <v>0</v>
      </c>
    </row>
    <row r="97" spans="1:2">
      <c r="A97" s="18" t="s">
        <v>94</v>
      </c>
      <c r="B97" s="16" t="b">
        <v>0</v>
      </c>
    </row>
    <row r="98" spans="1:2">
      <c r="A98" s="18" t="s">
        <v>95</v>
      </c>
      <c r="B98" s="16" t="b">
        <v>0</v>
      </c>
    </row>
    <row r="99" spans="1:2">
      <c r="A99" s="18" t="s">
        <v>96</v>
      </c>
      <c r="B99" s="16" t="b">
        <v>0</v>
      </c>
    </row>
    <row r="100" spans="1:2">
      <c r="A100" s="18" t="s">
        <v>97</v>
      </c>
      <c r="B100" s="16" t="b">
        <v>0</v>
      </c>
    </row>
    <row r="101" spans="1:2">
      <c r="A101" s="18" t="s">
        <v>98</v>
      </c>
      <c r="B101" s="9" t="e">
        <f>IF(#REF!="","",#REF!)</f>
        <v>#REF!</v>
      </c>
    </row>
    <row r="102" spans="1:2">
      <c r="A102" s="18" t="s">
        <v>99</v>
      </c>
      <c r="B102" s="16" t="b">
        <v>1</v>
      </c>
    </row>
    <row r="103" spans="1:2">
      <c r="A103" s="18" t="s">
        <v>100</v>
      </c>
      <c r="B103" s="16" t="b">
        <v>0</v>
      </c>
    </row>
    <row r="104" spans="1:2">
      <c r="A104" s="18" t="s">
        <v>101</v>
      </c>
      <c r="B104" s="16" t="b">
        <v>0</v>
      </c>
    </row>
    <row r="105" spans="1:2">
      <c r="A105" s="18" t="s">
        <v>102</v>
      </c>
      <c r="B105" s="16" t="b">
        <f>linkRelationalMapping!O2</f>
        <v>1</v>
      </c>
    </row>
    <row r="106" spans="1:2">
      <c r="A106" s="18" t="s">
        <v>103</v>
      </c>
      <c r="B106" s="16" t="b">
        <f>linkRelationalMapping!O6</f>
        <v>1</v>
      </c>
    </row>
    <row r="107" spans="1:2">
      <c r="A107" s="18" t="s">
        <v>104</v>
      </c>
      <c r="B107" s="16" t="b">
        <f>linkRelationalMapping!O7</f>
        <v>1</v>
      </c>
    </row>
    <row r="108" spans="1:2">
      <c r="A108" s="18" t="s">
        <v>105</v>
      </c>
      <c r="B108" s="16" t="b">
        <f>linkRelationalMapping!O3</f>
        <v>0</v>
      </c>
    </row>
    <row r="109" spans="1:2">
      <c r="A109" s="18" t="s">
        <v>106</v>
      </c>
      <c r="B109" s="16" t="b">
        <f>linkRelationalMapping!O4</f>
        <v>0</v>
      </c>
    </row>
    <row r="110" spans="1:2">
      <c r="A110" s="18" t="s">
        <v>107</v>
      </c>
      <c r="B110" s="16" t="b">
        <f>linkRelationalMapping!O5</f>
        <v>0</v>
      </c>
    </row>
    <row r="111" spans="1:2">
      <c r="A111" s="18" t="s">
        <v>108</v>
      </c>
      <c r="B111" s="16" t="b">
        <f>linkRelationalMapping!O8</f>
        <v>0</v>
      </c>
    </row>
    <row r="112" spans="1:2">
      <c r="A112" s="18" t="s">
        <v>109</v>
      </c>
      <c r="B112" s="16" t="b">
        <f>linkRelationalMapping!O9</f>
        <v>0</v>
      </c>
    </row>
    <row r="113" spans="1:2">
      <c r="A113" s="18" t="s">
        <v>110</v>
      </c>
      <c r="B113" s="16" t="b">
        <f>linkRelationalMapping!R2</f>
        <v>1</v>
      </c>
    </row>
    <row r="114" spans="1:2">
      <c r="A114" s="18" t="s">
        <v>111</v>
      </c>
      <c r="B114" s="16" t="b">
        <f>linkRelationalMapping!R3</f>
        <v>1</v>
      </c>
    </row>
    <row r="115" spans="1:2">
      <c r="A115" s="18" t="s">
        <v>112</v>
      </c>
      <c r="B115" s="16" t="b">
        <f>linkRelationalMapping!R4</f>
        <v>0</v>
      </c>
    </row>
    <row r="116" spans="1:2">
      <c r="A116" s="18" t="s">
        <v>113</v>
      </c>
      <c r="B116" s="16" t="b">
        <f>linkRelationalMapping!R5</f>
        <v>0</v>
      </c>
    </row>
    <row r="117" spans="1:2">
      <c r="A117" s="18" t="s">
        <v>114</v>
      </c>
      <c r="B117" s="16" t="b">
        <f>linkRelationalMapping!R7</f>
        <v>0</v>
      </c>
    </row>
    <row r="118" spans="1:2">
      <c r="A118" s="18" t="s">
        <v>115</v>
      </c>
      <c r="B118" s="16" t="b">
        <f>linkRelationalMapping!R8</f>
        <v>0</v>
      </c>
    </row>
    <row r="119" spans="1:2">
      <c r="A119" s="18" t="s">
        <v>116</v>
      </c>
      <c r="B119" s="16" t="b">
        <f>linkRelationalMapping!R9</f>
        <v>0</v>
      </c>
    </row>
    <row r="120" spans="1:2">
      <c r="A120" s="18" t="s">
        <v>117</v>
      </c>
      <c r="B120" s="16" t="b">
        <f>linkRelationalMapping!R10</f>
        <v>0</v>
      </c>
    </row>
    <row r="121" spans="1:2">
      <c r="A121" s="18" t="s">
        <v>118</v>
      </c>
      <c r="B121" s="16" t="b">
        <f>linkRelationalMapping!R11</f>
        <v>0</v>
      </c>
    </row>
    <row r="122" spans="1:2">
      <c r="A122" s="18" t="s">
        <v>119</v>
      </c>
      <c r="B122" s="16" t="b">
        <f>linkRelationalMapping!R12</f>
        <v>0</v>
      </c>
    </row>
    <row r="123" spans="1:2">
      <c r="A123" s="18" t="s">
        <v>120</v>
      </c>
      <c r="B123" s="16" t="b">
        <f>linkRelationalMapping!R13</f>
        <v>1</v>
      </c>
    </row>
    <row r="124" spans="1:2">
      <c r="A124" s="18" t="s">
        <v>121</v>
      </c>
      <c r="B124" s="16" t="b">
        <f>linkRelationalMapping!R14</f>
        <v>1</v>
      </c>
    </row>
    <row r="125" spans="1:2">
      <c r="A125" s="18" t="s">
        <v>122</v>
      </c>
      <c r="B125" s="16" t="b">
        <f>linkRelationalMapping!R15</f>
        <v>0</v>
      </c>
    </row>
    <row r="126" spans="1:2">
      <c r="A126" s="18" t="s">
        <v>123</v>
      </c>
      <c r="B126" s="16" t="b">
        <f>linkRelationalMapping!R16</f>
        <v>0</v>
      </c>
    </row>
    <row r="127" spans="1:2">
      <c r="A127" s="18" t="s">
        <v>124</v>
      </c>
      <c r="B127" s="16" t="b">
        <v>0</v>
      </c>
    </row>
    <row r="128" spans="1:2">
      <c r="A128" s="18" t="s">
        <v>125</v>
      </c>
      <c r="B128" s="16" t="b">
        <v>0</v>
      </c>
    </row>
    <row r="129" spans="1:2">
      <c r="A129" s="18" t="s">
        <v>126</v>
      </c>
      <c r="B129" s="16" t="b">
        <v>0</v>
      </c>
    </row>
    <row r="130" spans="1:2">
      <c r="A130" s="18" t="s">
        <v>127</v>
      </c>
      <c r="B130" s="16" t="b">
        <v>0</v>
      </c>
    </row>
    <row r="131" spans="1:2">
      <c r="A131" s="18" t="s">
        <v>128</v>
      </c>
      <c r="B131" s="16" t="b">
        <v>0</v>
      </c>
    </row>
    <row r="132" spans="1:2">
      <c r="A132" s="18" t="s">
        <v>129</v>
      </c>
      <c r="B132" s="16" t="b">
        <v>0</v>
      </c>
    </row>
    <row r="133" spans="1:2">
      <c r="A133" s="18" t="s">
        <v>130</v>
      </c>
      <c r="B133" s="16" t="b">
        <v>0</v>
      </c>
    </row>
    <row r="134" spans="1:2">
      <c r="A134" s="18" t="s">
        <v>131</v>
      </c>
      <c r="B134" s="16" t="b">
        <v>0</v>
      </c>
    </row>
    <row r="135" spans="1:2">
      <c r="A135" s="18" t="s">
        <v>132</v>
      </c>
      <c r="B135" s="16" t="b">
        <v>0</v>
      </c>
    </row>
    <row r="136" spans="1:2">
      <c r="A136" s="18" t="s">
        <v>133</v>
      </c>
      <c r="B136" s="16" t="b">
        <v>0</v>
      </c>
    </row>
    <row r="137" spans="1:2">
      <c r="A137" s="18" t="s">
        <v>134</v>
      </c>
      <c r="B137" s="16" t="b">
        <v>0</v>
      </c>
    </row>
    <row r="138" spans="1:2">
      <c r="A138" s="18" t="s">
        <v>135</v>
      </c>
      <c r="B138" s="16" t="b">
        <v>0</v>
      </c>
    </row>
    <row r="139" spans="1:2">
      <c r="A139" s="18" t="s">
        <v>136</v>
      </c>
      <c r="B139" s="16" t="b">
        <v>0</v>
      </c>
    </row>
    <row r="140" spans="1:2">
      <c r="A140" s="18" t="s">
        <v>137</v>
      </c>
      <c r="B140" s="16" t="b">
        <v>0</v>
      </c>
    </row>
    <row r="141" spans="1:2">
      <c r="A141" s="18" t="s">
        <v>138</v>
      </c>
      <c r="B141" s="16" t="b">
        <v>0</v>
      </c>
    </row>
    <row r="142" spans="1:2">
      <c r="A142" s="18" t="s">
        <v>139</v>
      </c>
      <c r="B142" s="16" t="b">
        <v>0</v>
      </c>
    </row>
    <row r="143" spans="1:2">
      <c r="A143" s="18" t="s">
        <v>140</v>
      </c>
      <c r="B143" s="16" t="b">
        <v>0</v>
      </c>
    </row>
    <row r="144" spans="1:2">
      <c r="A144" s="18" t="s">
        <v>141</v>
      </c>
      <c r="B144" s="16" t="b">
        <v>0</v>
      </c>
    </row>
    <row r="145" spans="1:2">
      <c r="A145" s="18" t="s">
        <v>142</v>
      </c>
      <c r="B145" s="16" t="b">
        <v>0</v>
      </c>
    </row>
    <row r="146" spans="1:2">
      <c r="A146" s="18" t="s">
        <v>143</v>
      </c>
      <c r="B146" s="16" t="b">
        <v>0</v>
      </c>
    </row>
    <row r="147" spans="1:2">
      <c r="A147" s="18" t="s">
        <v>144</v>
      </c>
      <c r="B147" s="16" t="b">
        <v>0</v>
      </c>
    </row>
    <row r="148" spans="1:2">
      <c r="A148" s="18" t="s">
        <v>145</v>
      </c>
      <c r="B148" s="16" t="b">
        <v>0</v>
      </c>
    </row>
    <row r="149" spans="1:2">
      <c r="A149" s="18" t="s">
        <v>146</v>
      </c>
      <c r="B149" s="16" t="b">
        <v>0</v>
      </c>
    </row>
    <row r="150" spans="1:2">
      <c r="A150" s="18" t="s">
        <v>147</v>
      </c>
      <c r="B150" s="16" t="b">
        <v>0</v>
      </c>
    </row>
    <row r="151" spans="1:2">
      <c r="A151" s="18" t="s">
        <v>148</v>
      </c>
      <c r="B151" s="16" t="b">
        <v>0</v>
      </c>
    </row>
    <row r="152" spans="1:2">
      <c r="A152" s="18" t="s">
        <v>149</v>
      </c>
      <c r="B152" s="16" t="b">
        <v>0</v>
      </c>
    </row>
    <row r="153" spans="1:2">
      <c r="A153" s="18" t="s">
        <v>150</v>
      </c>
      <c r="B153" s="16" t="b">
        <v>0</v>
      </c>
    </row>
    <row r="154" spans="1:2">
      <c r="A154" s="18" t="s">
        <v>151</v>
      </c>
      <c r="B154" s="16" t="b">
        <v>0</v>
      </c>
    </row>
    <row r="155" spans="1:2">
      <c r="A155" s="18" t="s">
        <v>152</v>
      </c>
      <c r="B155" s="16" t="b">
        <v>0</v>
      </c>
    </row>
    <row r="156" spans="1:2">
      <c r="A156" s="18" t="s">
        <v>153</v>
      </c>
      <c r="B156" s="16" t="b">
        <v>0</v>
      </c>
    </row>
    <row r="157" spans="1:2">
      <c r="A157" s="18" t="s">
        <v>154</v>
      </c>
      <c r="B157" s="16" t="b">
        <v>0</v>
      </c>
    </row>
    <row r="158" spans="1:2">
      <c r="A158" s="18" t="s">
        <v>155</v>
      </c>
      <c r="B158" s="16" t="b">
        <v>0</v>
      </c>
    </row>
    <row r="159" spans="1:2">
      <c r="A159" s="18" t="s">
        <v>156</v>
      </c>
      <c r="B159" s="16" t="b">
        <v>0</v>
      </c>
    </row>
    <row r="160" spans="1:2">
      <c r="A160" s="18" t="s">
        <v>157</v>
      </c>
      <c r="B160" s="16" t="b">
        <v>0</v>
      </c>
    </row>
    <row r="161" spans="1:2">
      <c r="A161" s="18" t="s">
        <v>158</v>
      </c>
      <c r="B161" s="16" t="b">
        <v>0</v>
      </c>
    </row>
    <row r="162" spans="1:2">
      <c r="A162" s="18" t="s">
        <v>159</v>
      </c>
      <c r="B162" s="16" t="b">
        <v>0</v>
      </c>
    </row>
    <row r="163" spans="1:2">
      <c r="A163" s="18" t="s">
        <v>160</v>
      </c>
      <c r="B163" s="9" t="e">
        <f>IF(#REF!="","",#REF!)</f>
        <v>#REF!</v>
      </c>
    </row>
    <row r="164" spans="1:2">
      <c r="A164" s="11" t="s">
        <v>161</v>
      </c>
      <c r="B164" s="11"/>
    </row>
    <row r="165" spans="1:2">
      <c r="A165" s="12" t="s">
        <v>3</v>
      </c>
      <c r="B165" s="15" t="s">
        <v>4</v>
      </c>
    </row>
    <row r="166" spans="1:2">
      <c r="A166" s="9" t="s">
        <v>162</v>
      </c>
      <c r="B166" s="16" t="e">
        <f>IF(#REF!="","",#REF!)</f>
        <v>#REF!</v>
      </c>
    </row>
    <row r="167" spans="1:2">
      <c r="A167" s="9" t="s">
        <v>163</v>
      </c>
      <c r="B167" s="16" t="e">
        <f>IF(#REF!="","",#REF!)</f>
        <v>#REF!</v>
      </c>
    </row>
    <row r="168" spans="1:2">
      <c r="A168" s="9" t="s">
        <v>164</v>
      </c>
      <c r="B168" s="16" t="e">
        <f>IF(#REF!="","",#REF!)</f>
        <v>#REF!</v>
      </c>
    </row>
    <row r="169" spans="1:2">
      <c r="A169" s="9" t="s">
        <v>165</v>
      </c>
      <c r="B169" s="16" t="e">
        <f>IF(#REF!="","",#REF!)</f>
        <v>#REF!</v>
      </c>
    </row>
    <row r="170" spans="1:2">
      <c r="A170" s="9" t="s">
        <v>166</v>
      </c>
      <c r="B170" s="16" t="e">
        <f>IF(#REF!="","",#REF!)</f>
        <v>#REF!</v>
      </c>
    </row>
    <row r="171" spans="1:2">
      <c r="A171" s="9" t="s">
        <v>167</v>
      </c>
      <c r="B171" s="16" t="e">
        <f>IF(#REF!="","",#REF!)</f>
        <v>#REF!</v>
      </c>
    </row>
    <row r="172" spans="1:2">
      <c r="A172" s="11" t="s">
        <v>168</v>
      </c>
      <c r="B172" s="11"/>
    </row>
    <row r="173" spans="1:2">
      <c r="A173" s="12" t="s">
        <v>3</v>
      </c>
      <c r="B173" s="15" t="s">
        <v>4</v>
      </c>
    </row>
    <row r="174" spans="1:2">
      <c r="A174" s="9" t="s">
        <v>169</v>
      </c>
      <c r="B174" s="16" t="e">
        <f>IF(#REF!="","",#REF!)</f>
        <v>#REF!</v>
      </c>
    </row>
    <row r="175" spans="1:2">
      <c r="A175" s="9" t="s">
        <v>170</v>
      </c>
      <c r="B175" s="16" t="e">
        <f>IF(#REF!="","",#REF!)</f>
        <v>#REF!</v>
      </c>
    </row>
    <row r="176" spans="1:2">
      <c r="A176" s="9" t="s">
        <v>171</v>
      </c>
      <c r="B176" s="16" t="e">
        <f>IF(#REF!="","",#REF!)</f>
        <v>#REF!</v>
      </c>
    </row>
    <row r="177" spans="1:2">
      <c r="A177" s="9" t="s">
        <v>172</v>
      </c>
      <c r="B177" s="16" t="e">
        <f>IF(#REF!="","",#REF!)</f>
        <v>#REF!</v>
      </c>
    </row>
    <row r="178" spans="1:2">
      <c r="A178" s="9" t="s">
        <v>173</v>
      </c>
      <c r="B178" s="16" t="e">
        <f>IF(#REF!="","",#REF!)</f>
        <v>#REF!</v>
      </c>
    </row>
    <row r="179" spans="1:2">
      <c r="A179" s="9" t="s">
        <v>174</v>
      </c>
      <c r="B179" s="16" t="e">
        <f>IF(#REF!="","",#REF!)</f>
        <v>#REF!</v>
      </c>
    </row>
    <row r="180" spans="1:2">
      <c r="A180" s="9" t="s">
        <v>175</v>
      </c>
      <c r="B180" s="16" t="e">
        <f>IF(#REF!="","",#REF!)</f>
        <v>#REF!</v>
      </c>
    </row>
    <row r="181" spans="1:2">
      <c r="A181" s="9" t="s">
        <v>176</v>
      </c>
      <c r="B181" s="16" t="e">
        <f>IF(#REF!="","",#REF!)</f>
        <v>#REF!</v>
      </c>
    </row>
    <row r="182" spans="1:2">
      <c r="A182" s="9" t="s">
        <v>177</v>
      </c>
      <c r="B182" s="16" t="e">
        <f>IF(#REF!="","",#REF!)</f>
        <v>#REF!</v>
      </c>
    </row>
    <row r="183" spans="1:2">
      <c r="A183" s="9" t="s">
        <v>178</v>
      </c>
      <c r="B183" s="16" t="e">
        <f>IF(#REF!="","",#REF!)</f>
        <v>#REF!</v>
      </c>
    </row>
    <row r="184" spans="1:2">
      <c r="A184" s="9" t="s">
        <v>179</v>
      </c>
      <c r="B184" s="16" t="e">
        <f>IF(#REF!="","",#REF!)</f>
        <v>#REF!</v>
      </c>
    </row>
    <row r="185" spans="1:2">
      <c r="A185" s="9" t="s">
        <v>180</v>
      </c>
      <c r="B185" s="16" t="e">
        <f>IF(#REF!="","",#REF!)</f>
        <v>#REF!</v>
      </c>
    </row>
    <row r="186" spans="1:2">
      <c r="A186" s="9" t="s">
        <v>181</v>
      </c>
      <c r="B186" s="16" t="e">
        <f>IF(#REF!="","",#REF!)</f>
        <v>#REF!</v>
      </c>
    </row>
    <row r="187" spans="1:2">
      <c r="A187" s="9" t="s">
        <v>182</v>
      </c>
      <c r="B187" s="16" t="e">
        <f>IF(#REF!="","",#REF!)</f>
        <v>#REF!</v>
      </c>
    </row>
    <row r="188" spans="1:2">
      <c r="A188" s="9" t="s">
        <v>183</v>
      </c>
      <c r="B188" s="16" t="e">
        <f>IF(#REF!="","",#REF!)</f>
        <v>#REF!</v>
      </c>
    </row>
    <row r="189" spans="1:2">
      <c r="A189" s="9" t="s">
        <v>184</v>
      </c>
      <c r="B189" s="16" t="e">
        <f>IF(#REF!="","",#REF!)</f>
        <v>#REF!</v>
      </c>
    </row>
    <row r="190" spans="1:2">
      <c r="A190" s="9" t="s">
        <v>185</v>
      </c>
      <c r="B190" s="16" t="e">
        <f>IF(#REF!="","",#REF!)</f>
        <v>#REF!</v>
      </c>
    </row>
    <row r="191" spans="1:2">
      <c r="A191" s="9" t="s">
        <v>186</v>
      </c>
      <c r="B191" s="16" t="e">
        <f>IF(#REF!="","",#REF!)</f>
        <v>#REF!</v>
      </c>
    </row>
    <row r="192" spans="1:2">
      <c r="A192" s="9" t="s">
        <v>187</v>
      </c>
      <c r="B192" s="16" t="e">
        <f>IF(#REF!="","",#REF!)</f>
        <v>#REF!</v>
      </c>
    </row>
    <row r="193" spans="1:2">
      <c r="A193" s="9" t="s">
        <v>188</v>
      </c>
      <c r="B193" s="16" t="e">
        <f>IF(#REF!="","",#REF!)</f>
        <v>#REF!</v>
      </c>
    </row>
    <row r="194" spans="1:2">
      <c r="A194" s="9" t="s">
        <v>189</v>
      </c>
      <c r="B194" s="16" t="e">
        <f>IF(#REF!="","",#REF!)</f>
        <v>#REF!</v>
      </c>
    </row>
    <row r="195" spans="1:2">
      <c r="A195" s="9" t="s">
        <v>190</v>
      </c>
      <c r="B195" s="16" t="e">
        <f>IF(#REF!="","",#REF!)</f>
        <v>#REF!</v>
      </c>
    </row>
  </sheetData>
  <mergeCells count="6">
    <mergeCell ref="A3:B3"/>
    <mergeCell ref="A46:B46"/>
    <mergeCell ref="A66:B66"/>
    <mergeCell ref="A88:B88"/>
    <mergeCell ref="A164:B164"/>
    <mergeCell ref="A172:B17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R119"/>
  <sheetViews>
    <sheetView topLeftCell="A82" workbookViewId="0">
      <selection activeCell="A116" sqref="$A116:$XFD116"/>
    </sheetView>
  </sheetViews>
  <sheetFormatPr defaultColWidth="9" defaultRowHeight="13.5"/>
  <cols>
    <col min="1" max="1" width="22.3666666666667" customWidth="1"/>
    <col min="2" max="2" width="11.45" customWidth="1"/>
    <col min="3" max="3" width="19.3666666666667" customWidth="1"/>
    <col min="4" max="4" width="11.45" customWidth="1"/>
    <col min="5" max="5" width="14.9083333333333" customWidth="1"/>
    <col min="6" max="6" width="10.3666666666667" customWidth="1"/>
    <col min="7" max="7" width="15.2666666666667" customWidth="1"/>
    <col min="8" max="8" width="26.6333333333333" customWidth="1"/>
    <col min="9" max="9" width="14.9083333333333" customWidth="1"/>
    <col min="10" max="10" width="10.3666666666667" customWidth="1"/>
    <col min="11" max="12" width="16.0916666666667" customWidth="1"/>
    <col min="14" max="14" width="23.725" customWidth="1"/>
    <col min="15" max="15" width="11.45" customWidth="1"/>
    <col min="17" max="17" width="19.3666666666667" customWidth="1"/>
    <col min="18" max="18" width="11.45" customWidth="1"/>
  </cols>
  <sheetData>
    <row r="1" spans="1:18">
      <c r="A1" t="s">
        <v>191</v>
      </c>
      <c r="B1" t="s">
        <v>192</v>
      </c>
      <c r="C1" t="s">
        <v>193</v>
      </c>
      <c r="D1" t="s">
        <v>192</v>
      </c>
      <c r="E1" t="s">
        <v>194</v>
      </c>
      <c r="F1" t="s">
        <v>195</v>
      </c>
      <c r="G1" t="s">
        <v>196</v>
      </c>
      <c r="H1" t="s">
        <v>197</v>
      </c>
      <c r="I1" t="s">
        <v>194</v>
      </c>
      <c r="J1" t="s">
        <v>195</v>
      </c>
      <c r="K1" t="s">
        <v>196</v>
      </c>
      <c r="N1" t="s">
        <v>191</v>
      </c>
      <c r="O1" t="s">
        <v>192</v>
      </c>
      <c r="Q1" t="s">
        <v>193</v>
      </c>
      <c r="R1" t="s">
        <v>192</v>
      </c>
    </row>
    <row r="2" spans="1:18">
      <c r="A2" t="s">
        <v>198</v>
      </c>
      <c r="B2" t="b">
        <f>VLOOKUP(A2,$N:$O,2,FALSE)</f>
        <v>1</v>
      </c>
      <c r="C2" t="s">
        <v>199</v>
      </c>
      <c r="D2" t="b">
        <f>VLOOKUP(C2,$Q:$R,2,FALSE)</f>
        <v>1</v>
      </c>
      <c r="E2" t="b">
        <f>B2</f>
        <v>1</v>
      </c>
      <c r="F2" t="b">
        <f>IF(COUNTIFS(C:C,C2,E:E,TRUE)&gt;=1,TRUE,FALSE)</f>
        <v>1</v>
      </c>
      <c r="G2" t="str">
        <f>IF(F2," "&amp;C2,"")</f>
        <v>  认证支付 </v>
      </c>
      <c r="H2" t="s">
        <v>200</v>
      </c>
      <c r="I2" t="b">
        <f>F2</f>
        <v>1</v>
      </c>
      <c r="J2" t="b">
        <f>IF(COUNTIFS(H:H,H2,I:I,TRUE,D:D,TRUE)&gt;=1,TRUE,FALSE)</f>
        <v>1</v>
      </c>
      <c r="K2" t="str">
        <f>IF(J2," "&amp;H2,"")</f>
        <v>  PC浏览器</v>
      </c>
      <c r="N2" t="s">
        <v>198</v>
      </c>
      <c r="O2" t="b">
        <v>1</v>
      </c>
      <c r="Q2" t="s">
        <v>199</v>
      </c>
      <c r="R2" t="b">
        <v>1</v>
      </c>
    </row>
    <row r="3" spans="1:18">
      <c r="A3" t="s">
        <v>198</v>
      </c>
      <c r="B3" t="b">
        <f t="shared" ref="B3:B34" si="0">VLOOKUP(A3,$N:$O,2,FALSE)</f>
        <v>1</v>
      </c>
      <c r="C3" t="s">
        <v>199</v>
      </c>
      <c r="D3" t="b">
        <f t="shared" ref="D3:D34" si="1">VLOOKUP(C3,$Q:$R,2,FALSE)</f>
        <v>1</v>
      </c>
      <c r="E3" t="b">
        <f t="shared" ref="E3:E34" si="2">B3</f>
        <v>1</v>
      </c>
      <c r="F3" t="b">
        <f t="shared" ref="F3:F34" si="3">IF(COUNTIFS(C:C,C3,E:E,TRUE)&gt;=1,TRUE,FALSE)</f>
        <v>1</v>
      </c>
      <c r="G3" t="str">
        <f t="shared" ref="G3:G34" si="4">IF(F3," "&amp;C3,"")</f>
        <v>  认证支付 </v>
      </c>
      <c r="H3" t="s">
        <v>201</v>
      </c>
      <c r="I3" t="b">
        <f t="shared" ref="I3:I34" si="5">F3</f>
        <v>1</v>
      </c>
      <c r="J3" t="b">
        <f t="shared" ref="J3:J34" si="6">IF(COUNTIFS(H:H,H3,I:I,TRUE,D:D,TRUE)&gt;=1,TRUE,FALSE)</f>
        <v>1</v>
      </c>
      <c r="K3" t="str">
        <f t="shared" ref="K3:K34" si="7">IF(J3," "&amp;H3,"")</f>
        <v>  手机浏览器</v>
      </c>
      <c r="N3" t="s">
        <v>202</v>
      </c>
      <c r="O3" t="b">
        <v>0</v>
      </c>
      <c r="Q3" t="s">
        <v>203</v>
      </c>
      <c r="R3" t="b">
        <v>1</v>
      </c>
    </row>
    <row r="4" spans="1:18">
      <c r="A4" t="s">
        <v>198</v>
      </c>
      <c r="B4" t="b">
        <f t="shared" si="0"/>
        <v>1</v>
      </c>
      <c r="C4" t="s">
        <v>199</v>
      </c>
      <c r="D4" t="b">
        <f t="shared" si="1"/>
        <v>1</v>
      </c>
      <c r="E4" t="b">
        <f t="shared" si="2"/>
        <v>1</v>
      </c>
      <c r="F4" t="b">
        <f t="shared" si="3"/>
        <v>1</v>
      </c>
      <c r="G4" t="str">
        <f t="shared" si="4"/>
        <v>  认证支付 </v>
      </c>
      <c r="H4" t="s">
        <v>204</v>
      </c>
      <c r="I4" t="b">
        <f t="shared" si="5"/>
        <v>1</v>
      </c>
      <c r="J4" t="b">
        <f t="shared" si="6"/>
        <v>1</v>
      </c>
      <c r="K4" t="str">
        <f t="shared" si="7"/>
        <v>  云闪付支付控件</v>
      </c>
      <c r="N4" t="s">
        <v>205</v>
      </c>
      <c r="O4" t="b">
        <v>0</v>
      </c>
      <c r="Q4" t="s">
        <v>206</v>
      </c>
      <c r="R4" t="b">
        <v>0</v>
      </c>
    </row>
    <row r="5" spans="1:18">
      <c r="A5" t="s">
        <v>198</v>
      </c>
      <c r="B5" t="b">
        <f t="shared" si="0"/>
        <v>1</v>
      </c>
      <c r="C5" t="s">
        <v>199</v>
      </c>
      <c r="D5" t="b">
        <f t="shared" si="1"/>
        <v>1</v>
      </c>
      <c r="E5" t="b">
        <f t="shared" si="2"/>
        <v>1</v>
      </c>
      <c r="F5" t="b">
        <f t="shared" si="3"/>
        <v>1</v>
      </c>
      <c r="G5" t="str">
        <f t="shared" si="4"/>
        <v>  认证支付 </v>
      </c>
      <c r="H5" t="s">
        <v>207</v>
      </c>
      <c r="I5" t="b">
        <f t="shared" si="5"/>
        <v>1</v>
      </c>
      <c r="J5" t="b">
        <f t="shared" si="6"/>
        <v>1</v>
      </c>
      <c r="K5" t="str">
        <f t="shared" si="7"/>
        <v>  其他支付控件</v>
      </c>
      <c r="N5" t="s">
        <v>208</v>
      </c>
      <c r="O5" t="b">
        <v>0</v>
      </c>
      <c r="Q5" t="s">
        <v>209</v>
      </c>
      <c r="R5" t="b">
        <v>0</v>
      </c>
    </row>
    <row r="6" spans="1:18">
      <c r="A6" t="s">
        <v>198</v>
      </c>
      <c r="B6" t="b">
        <f t="shared" si="0"/>
        <v>1</v>
      </c>
      <c r="C6" t="s">
        <v>203</v>
      </c>
      <c r="D6" t="b">
        <f t="shared" si="1"/>
        <v>1</v>
      </c>
      <c r="E6" t="b">
        <f t="shared" si="2"/>
        <v>1</v>
      </c>
      <c r="F6" t="b">
        <f t="shared" si="3"/>
        <v>1</v>
      </c>
      <c r="G6" t="str">
        <f t="shared" si="4"/>
        <v>  快捷支付 </v>
      </c>
      <c r="H6" t="s">
        <v>200</v>
      </c>
      <c r="I6" t="b">
        <f t="shared" si="5"/>
        <v>1</v>
      </c>
      <c r="J6" t="b">
        <f t="shared" si="6"/>
        <v>1</v>
      </c>
      <c r="K6" t="str">
        <f t="shared" si="7"/>
        <v>  PC浏览器</v>
      </c>
      <c r="N6" t="s">
        <v>210</v>
      </c>
      <c r="O6" t="b">
        <v>1</v>
      </c>
      <c r="Q6" s="10" t="s">
        <v>209</v>
      </c>
      <c r="R6" s="10" t="b">
        <v>1</v>
      </c>
    </row>
    <row r="7" spans="1:18">
      <c r="A7" t="s">
        <v>198</v>
      </c>
      <c r="B7" t="b">
        <f t="shared" si="0"/>
        <v>1</v>
      </c>
      <c r="C7" t="s">
        <v>203</v>
      </c>
      <c r="D7" t="b">
        <f t="shared" si="1"/>
        <v>1</v>
      </c>
      <c r="E7" t="b">
        <f t="shared" si="2"/>
        <v>1</v>
      </c>
      <c r="F7" t="b">
        <f t="shared" si="3"/>
        <v>1</v>
      </c>
      <c r="G7" t="str">
        <f t="shared" si="4"/>
        <v>  快捷支付 </v>
      </c>
      <c r="H7" t="s">
        <v>201</v>
      </c>
      <c r="I7" t="b">
        <f t="shared" si="5"/>
        <v>1</v>
      </c>
      <c r="J7" t="b">
        <f t="shared" si="6"/>
        <v>1</v>
      </c>
      <c r="K7" t="str">
        <f t="shared" si="7"/>
        <v>  手机浏览器</v>
      </c>
      <c r="N7" t="s">
        <v>211</v>
      </c>
      <c r="O7" t="b">
        <v>1</v>
      </c>
      <c r="Q7" t="s">
        <v>212</v>
      </c>
      <c r="R7" t="b">
        <v>0</v>
      </c>
    </row>
    <row r="8" spans="1:18">
      <c r="A8" t="s">
        <v>198</v>
      </c>
      <c r="B8" t="b">
        <f t="shared" si="0"/>
        <v>1</v>
      </c>
      <c r="C8" t="s">
        <v>203</v>
      </c>
      <c r="D8" t="b">
        <f t="shared" si="1"/>
        <v>1</v>
      </c>
      <c r="E8" t="b">
        <f t="shared" si="2"/>
        <v>1</v>
      </c>
      <c r="F8" t="b">
        <f t="shared" si="3"/>
        <v>1</v>
      </c>
      <c r="G8" t="str">
        <f t="shared" si="4"/>
        <v>  快捷支付 </v>
      </c>
      <c r="H8" t="s">
        <v>204</v>
      </c>
      <c r="I8" t="b">
        <f t="shared" si="5"/>
        <v>1</v>
      </c>
      <c r="J8" t="b">
        <f t="shared" si="6"/>
        <v>1</v>
      </c>
      <c r="K8" t="str">
        <f t="shared" si="7"/>
        <v>  云闪付支付控件</v>
      </c>
      <c r="N8" t="s">
        <v>213</v>
      </c>
      <c r="O8" t="b">
        <v>0</v>
      </c>
      <c r="Q8" t="s">
        <v>214</v>
      </c>
      <c r="R8" t="b">
        <v>0</v>
      </c>
    </row>
    <row r="9" spans="1:18">
      <c r="A9" t="s">
        <v>198</v>
      </c>
      <c r="B9" t="b">
        <f t="shared" si="0"/>
        <v>1</v>
      </c>
      <c r="C9" t="s">
        <v>203</v>
      </c>
      <c r="D9" t="b">
        <f t="shared" si="1"/>
        <v>1</v>
      </c>
      <c r="E9" t="b">
        <f t="shared" si="2"/>
        <v>1</v>
      </c>
      <c r="F9" t="b">
        <f t="shared" si="3"/>
        <v>1</v>
      </c>
      <c r="G9" t="str">
        <f t="shared" si="4"/>
        <v>  快捷支付 </v>
      </c>
      <c r="H9" t="s">
        <v>207</v>
      </c>
      <c r="I9" t="b">
        <f t="shared" si="5"/>
        <v>1</v>
      </c>
      <c r="J9" t="b">
        <f t="shared" si="6"/>
        <v>1</v>
      </c>
      <c r="K9" t="str">
        <f t="shared" si="7"/>
        <v>  其他支付控件</v>
      </c>
      <c r="N9" t="s">
        <v>215</v>
      </c>
      <c r="O9" t="b">
        <v>0</v>
      </c>
      <c r="Q9" t="s">
        <v>216</v>
      </c>
      <c r="R9" t="b">
        <v>0</v>
      </c>
    </row>
    <row r="10" spans="1:18">
      <c r="A10" t="s">
        <v>198</v>
      </c>
      <c r="B10" t="b">
        <f t="shared" si="0"/>
        <v>1</v>
      </c>
      <c r="C10" t="s">
        <v>206</v>
      </c>
      <c r="D10" t="b">
        <f t="shared" si="1"/>
        <v>0</v>
      </c>
      <c r="E10" t="b">
        <f t="shared" si="2"/>
        <v>1</v>
      </c>
      <c r="F10" t="b">
        <f t="shared" si="3"/>
        <v>1</v>
      </c>
      <c r="G10" t="str">
        <f t="shared" si="4"/>
        <v>  无感支付 </v>
      </c>
      <c r="H10" t="s">
        <v>217</v>
      </c>
      <c r="I10" t="b">
        <f t="shared" si="5"/>
        <v>1</v>
      </c>
      <c r="J10" t="b">
        <f t="shared" si="6"/>
        <v>0</v>
      </c>
      <c r="K10" t="str">
        <f t="shared" si="7"/>
        <v/>
      </c>
      <c r="Q10" t="s">
        <v>218</v>
      </c>
      <c r="R10" t="b">
        <v>0</v>
      </c>
    </row>
    <row r="11" spans="1:18">
      <c r="A11" t="s">
        <v>198</v>
      </c>
      <c r="B11" t="b">
        <f t="shared" si="0"/>
        <v>1</v>
      </c>
      <c r="C11" t="s">
        <v>206</v>
      </c>
      <c r="D11" t="b">
        <f t="shared" si="1"/>
        <v>0</v>
      </c>
      <c r="E11" t="b">
        <f t="shared" si="2"/>
        <v>1</v>
      </c>
      <c r="F11" t="b">
        <f t="shared" si="3"/>
        <v>1</v>
      </c>
      <c r="G11" t="str">
        <f t="shared" si="4"/>
        <v>  无感支付 </v>
      </c>
      <c r="H11" t="s">
        <v>219</v>
      </c>
      <c r="I11" t="b">
        <f t="shared" si="5"/>
        <v>1</v>
      </c>
      <c r="J11" t="b">
        <f t="shared" si="6"/>
        <v>0</v>
      </c>
      <c r="K11" t="str">
        <f t="shared" si="7"/>
        <v/>
      </c>
      <c r="Q11" t="s">
        <v>220</v>
      </c>
      <c r="R11" t="b">
        <v>0</v>
      </c>
    </row>
    <row r="12" spans="1:18">
      <c r="A12" t="s">
        <v>198</v>
      </c>
      <c r="B12" t="b">
        <f t="shared" si="0"/>
        <v>1</v>
      </c>
      <c r="C12" t="s">
        <v>206</v>
      </c>
      <c r="D12" t="b">
        <f t="shared" si="1"/>
        <v>0</v>
      </c>
      <c r="E12" t="b">
        <f t="shared" si="2"/>
        <v>1</v>
      </c>
      <c r="F12" t="b">
        <f t="shared" si="3"/>
        <v>1</v>
      </c>
      <c r="G12" t="str">
        <f t="shared" si="4"/>
        <v>  无感支付 </v>
      </c>
      <c r="H12" t="s">
        <v>221</v>
      </c>
      <c r="I12" t="b">
        <f t="shared" si="5"/>
        <v>1</v>
      </c>
      <c r="J12" t="b">
        <f t="shared" si="6"/>
        <v>0</v>
      </c>
      <c r="K12" t="str">
        <f t="shared" si="7"/>
        <v/>
      </c>
      <c r="Q12" t="s">
        <v>222</v>
      </c>
      <c r="R12" t="b">
        <v>0</v>
      </c>
    </row>
    <row r="13" spans="1:18">
      <c r="A13" t="s">
        <v>198</v>
      </c>
      <c r="B13" t="b">
        <f t="shared" si="0"/>
        <v>1</v>
      </c>
      <c r="C13" t="s">
        <v>209</v>
      </c>
      <c r="D13" t="b">
        <f t="shared" si="1"/>
        <v>0</v>
      </c>
      <c r="E13" t="b">
        <f t="shared" si="2"/>
        <v>1</v>
      </c>
      <c r="F13" t="b">
        <f t="shared" si="3"/>
        <v>1</v>
      </c>
      <c r="G13" t="str">
        <f t="shared" si="4"/>
        <v>  无卡网银 </v>
      </c>
      <c r="H13" t="s">
        <v>209</v>
      </c>
      <c r="I13" t="b">
        <f t="shared" si="5"/>
        <v>1</v>
      </c>
      <c r="J13" t="b">
        <f t="shared" si="6"/>
        <v>0</v>
      </c>
      <c r="K13" t="str">
        <f t="shared" si="7"/>
        <v/>
      </c>
      <c r="Q13" t="s">
        <v>223</v>
      </c>
      <c r="R13" t="b">
        <v>1</v>
      </c>
    </row>
    <row r="14" spans="1:18">
      <c r="A14" t="s">
        <v>202</v>
      </c>
      <c r="B14" t="b">
        <f t="shared" si="0"/>
        <v>0</v>
      </c>
      <c r="C14" t="s">
        <v>212</v>
      </c>
      <c r="D14" t="b">
        <f t="shared" si="1"/>
        <v>0</v>
      </c>
      <c r="E14" t="b">
        <f t="shared" si="2"/>
        <v>0</v>
      </c>
      <c r="F14" t="b">
        <f t="shared" si="3"/>
        <v>0</v>
      </c>
      <c r="G14" t="str">
        <f t="shared" si="4"/>
        <v/>
      </c>
      <c r="H14" t="s">
        <v>224</v>
      </c>
      <c r="I14" t="b">
        <f t="shared" si="5"/>
        <v>0</v>
      </c>
      <c r="J14" t="b">
        <f t="shared" si="6"/>
        <v>0</v>
      </c>
      <c r="K14" t="str">
        <f t="shared" si="7"/>
        <v/>
      </c>
      <c r="Q14" t="s">
        <v>225</v>
      </c>
      <c r="R14" t="b">
        <v>1</v>
      </c>
    </row>
    <row r="15" spans="1:18">
      <c r="A15" t="s">
        <v>202</v>
      </c>
      <c r="B15" t="b">
        <f t="shared" si="0"/>
        <v>0</v>
      </c>
      <c r="C15" t="s">
        <v>212</v>
      </c>
      <c r="D15" t="b">
        <f t="shared" si="1"/>
        <v>0</v>
      </c>
      <c r="E15" t="b">
        <f t="shared" si="2"/>
        <v>0</v>
      </c>
      <c r="F15" t="b">
        <f t="shared" si="3"/>
        <v>0</v>
      </c>
      <c r="G15" t="str">
        <f t="shared" si="4"/>
        <v/>
      </c>
      <c r="H15" t="s">
        <v>226</v>
      </c>
      <c r="I15" t="b">
        <f t="shared" si="5"/>
        <v>0</v>
      </c>
      <c r="J15" t="b">
        <f t="shared" si="6"/>
        <v>0</v>
      </c>
      <c r="K15" t="str">
        <f t="shared" si="7"/>
        <v/>
      </c>
      <c r="Q15" t="s">
        <v>227</v>
      </c>
      <c r="R15" t="b">
        <v>0</v>
      </c>
    </row>
    <row r="16" spans="1:18">
      <c r="A16" t="s">
        <v>202</v>
      </c>
      <c r="B16" t="b">
        <f t="shared" si="0"/>
        <v>0</v>
      </c>
      <c r="C16" t="s">
        <v>212</v>
      </c>
      <c r="D16" t="b">
        <f t="shared" si="1"/>
        <v>0</v>
      </c>
      <c r="E16" t="b">
        <f t="shared" si="2"/>
        <v>0</v>
      </c>
      <c r="F16" t="b">
        <f t="shared" si="3"/>
        <v>0</v>
      </c>
      <c r="G16" t="str">
        <f t="shared" si="4"/>
        <v/>
      </c>
      <c r="H16" t="s">
        <v>228</v>
      </c>
      <c r="I16" t="b">
        <f t="shared" si="5"/>
        <v>0</v>
      </c>
      <c r="J16" t="b">
        <f t="shared" si="6"/>
        <v>0</v>
      </c>
      <c r="K16" t="str">
        <f t="shared" si="7"/>
        <v/>
      </c>
      <c r="Q16" t="s">
        <v>229</v>
      </c>
      <c r="R16" t="b">
        <v>0</v>
      </c>
    </row>
    <row r="17" spans="1:18">
      <c r="A17" t="s">
        <v>202</v>
      </c>
      <c r="B17" t="b">
        <f t="shared" si="0"/>
        <v>0</v>
      </c>
      <c r="C17" t="s">
        <v>212</v>
      </c>
      <c r="D17" t="b">
        <f t="shared" si="1"/>
        <v>0</v>
      </c>
      <c r="E17" t="b">
        <f t="shared" si="2"/>
        <v>0</v>
      </c>
      <c r="F17" t="b">
        <f t="shared" si="3"/>
        <v>0</v>
      </c>
      <c r="G17" t="str">
        <f t="shared" si="4"/>
        <v/>
      </c>
      <c r="H17" t="s">
        <v>230</v>
      </c>
      <c r="I17" t="b">
        <f t="shared" si="5"/>
        <v>0</v>
      </c>
      <c r="J17" t="b">
        <f t="shared" si="6"/>
        <v>0</v>
      </c>
      <c r="K17" t="str">
        <f t="shared" si="7"/>
        <v/>
      </c>
      <c r="Q17" t="s">
        <v>231</v>
      </c>
      <c r="R17" t="b">
        <v>0</v>
      </c>
    </row>
    <row r="18" spans="1:11">
      <c r="A18" t="s">
        <v>202</v>
      </c>
      <c r="B18" t="b">
        <f t="shared" si="0"/>
        <v>0</v>
      </c>
      <c r="C18" t="s">
        <v>212</v>
      </c>
      <c r="D18" t="b">
        <f t="shared" si="1"/>
        <v>0</v>
      </c>
      <c r="E18" t="b">
        <f t="shared" si="2"/>
        <v>0</v>
      </c>
      <c r="F18" t="b">
        <f t="shared" si="3"/>
        <v>0</v>
      </c>
      <c r="G18" t="str">
        <f t="shared" si="4"/>
        <v/>
      </c>
      <c r="H18" t="s">
        <v>232</v>
      </c>
      <c r="I18" t="b">
        <f t="shared" si="5"/>
        <v>0</v>
      </c>
      <c r="J18" t="b">
        <f t="shared" si="6"/>
        <v>0</v>
      </c>
      <c r="K18" t="str">
        <f t="shared" si="7"/>
        <v/>
      </c>
    </row>
    <row r="19" spans="1:11">
      <c r="A19" t="s">
        <v>202</v>
      </c>
      <c r="B19" t="b">
        <f t="shared" si="0"/>
        <v>0</v>
      </c>
      <c r="C19" t="s">
        <v>212</v>
      </c>
      <c r="D19" t="b">
        <f t="shared" si="1"/>
        <v>0</v>
      </c>
      <c r="E19" t="b">
        <f t="shared" si="2"/>
        <v>0</v>
      </c>
      <c r="F19" t="b">
        <f t="shared" si="3"/>
        <v>0</v>
      </c>
      <c r="G19" t="str">
        <f t="shared" si="4"/>
        <v/>
      </c>
      <c r="H19" t="s">
        <v>233</v>
      </c>
      <c r="I19" t="b">
        <f t="shared" si="5"/>
        <v>0</v>
      </c>
      <c r="J19" t="b">
        <f t="shared" si="6"/>
        <v>0</v>
      </c>
      <c r="K19" t="str">
        <f t="shared" si="7"/>
        <v/>
      </c>
    </row>
    <row r="20" spans="1:11">
      <c r="A20" t="s">
        <v>202</v>
      </c>
      <c r="B20" t="b">
        <f t="shared" si="0"/>
        <v>0</v>
      </c>
      <c r="C20" t="s">
        <v>212</v>
      </c>
      <c r="D20" t="b">
        <f t="shared" si="1"/>
        <v>0</v>
      </c>
      <c r="E20" t="b">
        <f t="shared" si="2"/>
        <v>0</v>
      </c>
      <c r="F20" t="b">
        <f t="shared" si="3"/>
        <v>0</v>
      </c>
      <c r="G20" t="str">
        <f t="shared" si="4"/>
        <v/>
      </c>
      <c r="H20" t="s">
        <v>234</v>
      </c>
      <c r="I20" t="b">
        <f t="shared" si="5"/>
        <v>0</v>
      </c>
      <c r="J20" t="b">
        <f t="shared" si="6"/>
        <v>0</v>
      </c>
      <c r="K20" t="str">
        <f t="shared" si="7"/>
        <v/>
      </c>
    </row>
    <row r="21" spans="1:11">
      <c r="A21" t="s">
        <v>202</v>
      </c>
      <c r="B21" t="b">
        <f t="shared" si="0"/>
        <v>0</v>
      </c>
      <c r="C21" t="s">
        <v>212</v>
      </c>
      <c r="D21" t="b">
        <f t="shared" si="1"/>
        <v>0</v>
      </c>
      <c r="E21" t="b">
        <f t="shared" si="2"/>
        <v>0</v>
      </c>
      <c r="F21" t="b">
        <f t="shared" si="3"/>
        <v>0</v>
      </c>
      <c r="G21" t="str">
        <f t="shared" si="4"/>
        <v/>
      </c>
      <c r="H21" t="s">
        <v>235</v>
      </c>
      <c r="I21" t="b">
        <f t="shared" si="5"/>
        <v>0</v>
      </c>
      <c r="J21" t="b">
        <f t="shared" si="6"/>
        <v>0</v>
      </c>
      <c r="K21" t="str">
        <f t="shared" si="7"/>
        <v/>
      </c>
    </row>
    <row r="22" spans="1:11">
      <c r="A22" t="s">
        <v>202</v>
      </c>
      <c r="B22" t="b">
        <f t="shared" si="0"/>
        <v>0</v>
      </c>
      <c r="C22" t="s">
        <v>212</v>
      </c>
      <c r="D22" t="b">
        <f t="shared" si="1"/>
        <v>0</v>
      </c>
      <c r="E22" t="b">
        <f t="shared" si="2"/>
        <v>0</v>
      </c>
      <c r="F22" t="b">
        <f t="shared" si="3"/>
        <v>0</v>
      </c>
      <c r="G22" t="str">
        <f t="shared" si="4"/>
        <v/>
      </c>
      <c r="H22" t="s">
        <v>236</v>
      </c>
      <c r="I22" t="b">
        <f t="shared" si="5"/>
        <v>0</v>
      </c>
      <c r="J22" t="b">
        <f t="shared" si="6"/>
        <v>0</v>
      </c>
      <c r="K22" t="str">
        <f t="shared" si="7"/>
        <v/>
      </c>
    </row>
    <row r="23" spans="1:11">
      <c r="A23" t="s">
        <v>202</v>
      </c>
      <c r="B23" t="b">
        <f t="shared" si="0"/>
        <v>0</v>
      </c>
      <c r="C23" t="s">
        <v>212</v>
      </c>
      <c r="D23" t="b">
        <f t="shared" si="1"/>
        <v>0</v>
      </c>
      <c r="E23" t="b">
        <f t="shared" si="2"/>
        <v>0</v>
      </c>
      <c r="F23" t="b">
        <f t="shared" si="3"/>
        <v>0</v>
      </c>
      <c r="G23" t="str">
        <f t="shared" si="4"/>
        <v/>
      </c>
      <c r="H23" t="s">
        <v>237</v>
      </c>
      <c r="I23" t="b">
        <f t="shared" si="5"/>
        <v>0</v>
      </c>
      <c r="J23" t="b">
        <f t="shared" si="6"/>
        <v>0</v>
      </c>
      <c r="K23" t="str">
        <f t="shared" si="7"/>
        <v/>
      </c>
    </row>
    <row r="24" spans="1:11">
      <c r="A24" t="s">
        <v>202</v>
      </c>
      <c r="B24" t="b">
        <f t="shared" si="0"/>
        <v>0</v>
      </c>
      <c r="C24" t="s">
        <v>212</v>
      </c>
      <c r="D24" t="b">
        <f t="shared" si="1"/>
        <v>0</v>
      </c>
      <c r="E24" t="b">
        <f t="shared" si="2"/>
        <v>0</v>
      </c>
      <c r="F24" t="b">
        <f t="shared" si="3"/>
        <v>0</v>
      </c>
      <c r="G24" t="str">
        <f t="shared" si="4"/>
        <v/>
      </c>
      <c r="H24" t="s">
        <v>238</v>
      </c>
      <c r="I24" t="b">
        <f t="shared" si="5"/>
        <v>0</v>
      </c>
      <c r="J24" t="b">
        <f t="shared" si="6"/>
        <v>0</v>
      </c>
      <c r="K24" t="str">
        <f t="shared" si="7"/>
        <v/>
      </c>
    </row>
    <row r="25" spans="1:11">
      <c r="A25" t="s">
        <v>202</v>
      </c>
      <c r="B25" t="b">
        <f t="shared" si="0"/>
        <v>0</v>
      </c>
      <c r="C25" t="s">
        <v>212</v>
      </c>
      <c r="D25" t="b">
        <f t="shared" si="1"/>
        <v>0</v>
      </c>
      <c r="E25" t="b">
        <f t="shared" si="2"/>
        <v>0</v>
      </c>
      <c r="F25" t="b">
        <f t="shared" si="3"/>
        <v>0</v>
      </c>
      <c r="G25" t="str">
        <f t="shared" si="4"/>
        <v/>
      </c>
      <c r="H25" t="s">
        <v>239</v>
      </c>
      <c r="I25" t="b">
        <f t="shared" si="5"/>
        <v>0</v>
      </c>
      <c r="J25" t="b">
        <f t="shared" si="6"/>
        <v>0</v>
      </c>
      <c r="K25" t="str">
        <f t="shared" si="7"/>
        <v/>
      </c>
    </row>
    <row r="26" spans="1:11">
      <c r="A26" t="s">
        <v>202</v>
      </c>
      <c r="B26" t="b">
        <f t="shared" si="0"/>
        <v>0</v>
      </c>
      <c r="C26" t="s">
        <v>212</v>
      </c>
      <c r="D26" t="b">
        <f t="shared" si="1"/>
        <v>0</v>
      </c>
      <c r="E26" t="b">
        <f t="shared" si="2"/>
        <v>0</v>
      </c>
      <c r="F26" t="b">
        <f t="shared" si="3"/>
        <v>0</v>
      </c>
      <c r="G26" t="str">
        <f t="shared" si="4"/>
        <v/>
      </c>
      <c r="H26" t="s">
        <v>240</v>
      </c>
      <c r="I26" t="b">
        <f t="shared" si="5"/>
        <v>0</v>
      </c>
      <c r="J26" t="b">
        <f t="shared" si="6"/>
        <v>0</v>
      </c>
      <c r="K26" t="str">
        <f t="shared" si="7"/>
        <v/>
      </c>
    </row>
    <row r="27" spans="1:11">
      <c r="A27" t="s">
        <v>202</v>
      </c>
      <c r="B27" t="b">
        <f t="shared" si="0"/>
        <v>0</v>
      </c>
      <c r="C27" t="s">
        <v>212</v>
      </c>
      <c r="D27" t="b">
        <f t="shared" si="1"/>
        <v>0</v>
      </c>
      <c r="E27" t="b">
        <f t="shared" si="2"/>
        <v>0</v>
      </c>
      <c r="F27" t="b">
        <f t="shared" si="3"/>
        <v>0</v>
      </c>
      <c r="G27" t="str">
        <f t="shared" si="4"/>
        <v/>
      </c>
      <c r="H27" t="s">
        <v>241</v>
      </c>
      <c r="I27" t="b">
        <f t="shared" si="5"/>
        <v>0</v>
      </c>
      <c r="J27" t="b">
        <f t="shared" si="6"/>
        <v>0</v>
      </c>
      <c r="K27" t="str">
        <f t="shared" si="7"/>
        <v/>
      </c>
    </row>
    <row r="28" spans="1:11">
      <c r="A28" t="s">
        <v>202</v>
      </c>
      <c r="B28" t="b">
        <f t="shared" si="0"/>
        <v>0</v>
      </c>
      <c r="C28" t="s">
        <v>212</v>
      </c>
      <c r="D28" t="b">
        <f t="shared" si="1"/>
        <v>0</v>
      </c>
      <c r="E28" t="b">
        <f t="shared" si="2"/>
        <v>0</v>
      </c>
      <c r="F28" t="b">
        <f t="shared" si="3"/>
        <v>0</v>
      </c>
      <c r="G28" t="str">
        <f t="shared" si="4"/>
        <v/>
      </c>
      <c r="H28" t="s">
        <v>242</v>
      </c>
      <c r="I28" t="b">
        <f t="shared" si="5"/>
        <v>0</v>
      </c>
      <c r="J28" t="b">
        <f t="shared" si="6"/>
        <v>0</v>
      </c>
      <c r="K28" t="str">
        <f t="shared" si="7"/>
        <v/>
      </c>
    </row>
    <row r="29" spans="1:11">
      <c r="A29" t="s">
        <v>202</v>
      </c>
      <c r="B29" t="b">
        <f t="shared" si="0"/>
        <v>0</v>
      </c>
      <c r="C29" t="s">
        <v>212</v>
      </c>
      <c r="D29" t="b">
        <f t="shared" si="1"/>
        <v>0</v>
      </c>
      <c r="E29" t="b">
        <f t="shared" si="2"/>
        <v>0</v>
      </c>
      <c r="F29" t="b">
        <f t="shared" si="3"/>
        <v>0</v>
      </c>
      <c r="G29" t="str">
        <f t="shared" si="4"/>
        <v/>
      </c>
      <c r="H29" t="s">
        <v>243</v>
      </c>
      <c r="I29" t="b">
        <f t="shared" si="5"/>
        <v>0</v>
      </c>
      <c r="J29" t="b">
        <f t="shared" si="6"/>
        <v>0</v>
      </c>
      <c r="K29" t="str">
        <f t="shared" si="7"/>
        <v/>
      </c>
    </row>
    <row r="30" spans="1:11">
      <c r="A30" t="s">
        <v>202</v>
      </c>
      <c r="B30" t="b">
        <f t="shared" si="0"/>
        <v>0</v>
      </c>
      <c r="C30" t="s">
        <v>212</v>
      </c>
      <c r="D30" t="b">
        <f t="shared" si="1"/>
        <v>0</v>
      </c>
      <c r="E30" t="b">
        <f t="shared" si="2"/>
        <v>0</v>
      </c>
      <c r="F30" t="b">
        <f t="shared" si="3"/>
        <v>0</v>
      </c>
      <c r="G30" t="str">
        <f t="shared" si="4"/>
        <v/>
      </c>
      <c r="H30" t="s">
        <v>244</v>
      </c>
      <c r="I30" t="b">
        <f t="shared" si="5"/>
        <v>0</v>
      </c>
      <c r="J30" t="b">
        <f t="shared" si="6"/>
        <v>0</v>
      </c>
      <c r="K30" t="str">
        <f t="shared" si="7"/>
        <v/>
      </c>
    </row>
    <row r="31" spans="1:11">
      <c r="A31" t="s">
        <v>202</v>
      </c>
      <c r="B31" t="b">
        <f t="shared" si="0"/>
        <v>0</v>
      </c>
      <c r="C31" t="s">
        <v>212</v>
      </c>
      <c r="D31" t="b">
        <f t="shared" si="1"/>
        <v>0</v>
      </c>
      <c r="E31" t="b">
        <f t="shared" si="2"/>
        <v>0</v>
      </c>
      <c r="F31" t="b">
        <f t="shared" si="3"/>
        <v>0</v>
      </c>
      <c r="G31" t="str">
        <f t="shared" si="4"/>
        <v/>
      </c>
      <c r="H31" t="s">
        <v>245</v>
      </c>
      <c r="I31" t="b">
        <f t="shared" si="5"/>
        <v>0</v>
      </c>
      <c r="J31" t="b">
        <f t="shared" si="6"/>
        <v>0</v>
      </c>
      <c r="K31" t="str">
        <f t="shared" si="7"/>
        <v/>
      </c>
    </row>
    <row r="32" spans="1:11">
      <c r="A32" t="s">
        <v>202</v>
      </c>
      <c r="B32" t="b">
        <f t="shared" si="0"/>
        <v>0</v>
      </c>
      <c r="C32" t="s">
        <v>212</v>
      </c>
      <c r="D32" t="b">
        <f t="shared" si="1"/>
        <v>0</v>
      </c>
      <c r="E32" t="b">
        <f t="shared" si="2"/>
        <v>0</v>
      </c>
      <c r="F32" t="b">
        <f t="shared" si="3"/>
        <v>0</v>
      </c>
      <c r="G32" t="str">
        <f t="shared" si="4"/>
        <v/>
      </c>
      <c r="H32" t="s">
        <v>219</v>
      </c>
      <c r="I32" t="b">
        <f t="shared" si="5"/>
        <v>0</v>
      </c>
      <c r="J32" t="b">
        <f t="shared" si="6"/>
        <v>0</v>
      </c>
      <c r="K32" t="str">
        <f t="shared" si="7"/>
        <v/>
      </c>
    </row>
    <row r="33" spans="1:11">
      <c r="A33" t="s">
        <v>202</v>
      </c>
      <c r="B33" t="b">
        <f t="shared" si="0"/>
        <v>0</v>
      </c>
      <c r="C33" t="s">
        <v>214</v>
      </c>
      <c r="D33" t="b">
        <f t="shared" si="1"/>
        <v>0</v>
      </c>
      <c r="E33" t="b">
        <f t="shared" si="2"/>
        <v>0</v>
      </c>
      <c r="F33" t="b">
        <f t="shared" si="3"/>
        <v>0</v>
      </c>
      <c r="G33" t="str">
        <f t="shared" si="4"/>
        <v/>
      </c>
      <c r="H33" t="s">
        <v>224</v>
      </c>
      <c r="I33" t="b">
        <f t="shared" si="5"/>
        <v>0</v>
      </c>
      <c r="J33" t="b">
        <f t="shared" si="6"/>
        <v>0</v>
      </c>
      <c r="K33" t="str">
        <f t="shared" si="7"/>
        <v/>
      </c>
    </row>
    <row r="34" spans="1:11">
      <c r="A34" t="s">
        <v>202</v>
      </c>
      <c r="B34" t="b">
        <f t="shared" si="0"/>
        <v>0</v>
      </c>
      <c r="C34" t="s">
        <v>214</v>
      </c>
      <c r="D34" t="b">
        <f t="shared" si="1"/>
        <v>0</v>
      </c>
      <c r="E34" t="b">
        <f t="shared" si="2"/>
        <v>0</v>
      </c>
      <c r="F34" t="b">
        <f t="shared" si="3"/>
        <v>0</v>
      </c>
      <c r="G34" t="str">
        <f t="shared" si="4"/>
        <v/>
      </c>
      <c r="H34" t="s">
        <v>226</v>
      </c>
      <c r="I34" t="b">
        <f t="shared" si="5"/>
        <v>0</v>
      </c>
      <c r="J34" t="b">
        <f t="shared" si="6"/>
        <v>0</v>
      </c>
      <c r="K34" t="str">
        <f t="shared" si="7"/>
        <v/>
      </c>
    </row>
    <row r="35" spans="1:11">
      <c r="A35" t="s">
        <v>202</v>
      </c>
      <c r="B35" t="b">
        <f t="shared" ref="B35:B66" si="8">VLOOKUP(A35,$N:$O,2,FALSE)</f>
        <v>0</v>
      </c>
      <c r="C35" t="s">
        <v>214</v>
      </c>
      <c r="D35" t="b">
        <f t="shared" ref="D35:D66" si="9">VLOOKUP(C35,$Q:$R,2,FALSE)</f>
        <v>0</v>
      </c>
      <c r="E35" t="b">
        <f t="shared" ref="E35:E66" si="10">B35</f>
        <v>0</v>
      </c>
      <c r="F35" t="b">
        <f t="shared" ref="F35:F66" si="11">IF(COUNTIFS(C:C,C35,E:E,TRUE)&gt;=1,TRUE,FALSE)</f>
        <v>0</v>
      </c>
      <c r="G35" t="str">
        <f t="shared" ref="G35:G66" si="12">IF(F35," "&amp;C35,"")</f>
        <v/>
      </c>
      <c r="H35" t="s">
        <v>228</v>
      </c>
      <c r="I35" t="b">
        <f t="shared" ref="I35:I66" si="13">F35</f>
        <v>0</v>
      </c>
      <c r="J35" t="b">
        <f t="shared" ref="J35:J66" si="14">IF(COUNTIFS(H:H,H35,I:I,TRUE,D:D,TRUE)&gt;=1,TRUE,FALSE)</f>
        <v>0</v>
      </c>
      <c r="K35" t="str">
        <f t="shared" ref="K35:K66" si="15">IF(J35," "&amp;H35,"")</f>
        <v/>
      </c>
    </row>
    <row r="36" spans="1:11">
      <c r="A36" t="s">
        <v>202</v>
      </c>
      <c r="B36" t="b">
        <f t="shared" si="8"/>
        <v>0</v>
      </c>
      <c r="C36" t="s">
        <v>214</v>
      </c>
      <c r="D36" t="b">
        <f t="shared" si="9"/>
        <v>0</v>
      </c>
      <c r="E36" t="b">
        <f t="shared" si="10"/>
        <v>0</v>
      </c>
      <c r="F36" t="b">
        <f t="shared" si="11"/>
        <v>0</v>
      </c>
      <c r="G36" t="str">
        <f t="shared" si="12"/>
        <v/>
      </c>
      <c r="H36" t="s">
        <v>230</v>
      </c>
      <c r="I36" t="b">
        <f t="shared" si="13"/>
        <v>0</v>
      </c>
      <c r="J36" t="b">
        <f t="shared" si="14"/>
        <v>0</v>
      </c>
      <c r="K36" t="str">
        <f t="shared" si="15"/>
        <v/>
      </c>
    </row>
    <row r="37" spans="1:11">
      <c r="A37" t="s">
        <v>202</v>
      </c>
      <c r="B37" t="b">
        <f t="shared" si="8"/>
        <v>0</v>
      </c>
      <c r="C37" t="s">
        <v>214</v>
      </c>
      <c r="D37" t="b">
        <f t="shared" si="9"/>
        <v>0</v>
      </c>
      <c r="E37" t="b">
        <f t="shared" si="10"/>
        <v>0</v>
      </c>
      <c r="F37" t="b">
        <f t="shared" si="11"/>
        <v>0</v>
      </c>
      <c r="G37" t="str">
        <f t="shared" si="12"/>
        <v/>
      </c>
      <c r="H37" t="s">
        <v>232</v>
      </c>
      <c r="I37" t="b">
        <f t="shared" si="13"/>
        <v>0</v>
      </c>
      <c r="J37" t="b">
        <f t="shared" si="14"/>
        <v>0</v>
      </c>
      <c r="K37" t="str">
        <f t="shared" si="15"/>
        <v/>
      </c>
    </row>
    <row r="38" spans="1:11">
      <c r="A38" t="s">
        <v>202</v>
      </c>
      <c r="B38" t="b">
        <f t="shared" si="8"/>
        <v>0</v>
      </c>
      <c r="C38" t="s">
        <v>214</v>
      </c>
      <c r="D38" t="b">
        <f t="shared" si="9"/>
        <v>0</v>
      </c>
      <c r="E38" t="b">
        <f t="shared" si="10"/>
        <v>0</v>
      </c>
      <c r="F38" t="b">
        <f t="shared" si="11"/>
        <v>0</v>
      </c>
      <c r="G38" t="str">
        <f t="shared" si="12"/>
        <v/>
      </c>
      <c r="H38" t="s">
        <v>233</v>
      </c>
      <c r="I38" t="b">
        <f t="shared" si="13"/>
        <v>0</v>
      </c>
      <c r="J38" t="b">
        <f t="shared" si="14"/>
        <v>0</v>
      </c>
      <c r="K38" t="str">
        <f t="shared" si="15"/>
        <v/>
      </c>
    </row>
    <row r="39" spans="1:11">
      <c r="A39" t="s">
        <v>202</v>
      </c>
      <c r="B39" t="b">
        <f t="shared" si="8"/>
        <v>0</v>
      </c>
      <c r="C39" t="s">
        <v>214</v>
      </c>
      <c r="D39" t="b">
        <f t="shared" si="9"/>
        <v>0</v>
      </c>
      <c r="E39" t="b">
        <f t="shared" si="10"/>
        <v>0</v>
      </c>
      <c r="F39" t="b">
        <f t="shared" si="11"/>
        <v>0</v>
      </c>
      <c r="G39" t="str">
        <f t="shared" si="12"/>
        <v/>
      </c>
      <c r="H39" t="s">
        <v>234</v>
      </c>
      <c r="I39" t="b">
        <f t="shared" si="13"/>
        <v>0</v>
      </c>
      <c r="J39" t="b">
        <f t="shared" si="14"/>
        <v>0</v>
      </c>
      <c r="K39" t="str">
        <f t="shared" si="15"/>
        <v/>
      </c>
    </row>
    <row r="40" spans="1:11">
      <c r="A40" t="s">
        <v>202</v>
      </c>
      <c r="B40" t="b">
        <f t="shared" si="8"/>
        <v>0</v>
      </c>
      <c r="C40" t="s">
        <v>214</v>
      </c>
      <c r="D40" t="b">
        <f t="shared" si="9"/>
        <v>0</v>
      </c>
      <c r="E40" t="b">
        <f t="shared" si="10"/>
        <v>0</v>
      </c>
      <c r="F40" t="b">
        <f t="shared" si="11"/>
        <v>0</v>
      </c>
      <c r="G40" t="str">
        <f t="shared" si="12"/>
        <v/>
      </c>
      <c r="H40" t="s">
        <v>235</v>
      </c>
      <c r="I40" t="b">
        <f t="shared" si="13"/>
        <v>0</v>
      </c>
      <c r="J40" t="b">
        <f t="shared" si="14"/>
        <v>0</v>
      </c>
      <c r="K40" t="str">
        <f t="shared" si="15"/>
        <v/>
      </c>
    </row>
    <row r="41" spans="1:11">
      <c r="A41" t="s">
        <v>202</v>
      </c>
      <c r="B41" t="b">
        <f t="shared" si="8"/>
        <v>0</v>
      </c>
      <c r="C41" t="s">
        <v>214</v>
      </c>
      <c r="D41" t="b">
        <f t="shared" si="9"/>
        <v>0</v>
      </c>
      <c r="E41" t="b">
        <f t="shared" si="10"/>
        <v>0</v>
      </c>
      <c r="F41" t="b">
        <f t="shared" si="11"/>
        <v>0</v>
      </c>
      <c r="G41" t="str">
        <f t="shared" si="12"/>
        <v/>
      </c>
      <c r="H41" t="s">
        <v>236</v>
      </c>
      <c r="I41" t="b">
        <f t="shared" si="13"/>
        <v>0</v>
      </c>
      <c r="J41" t="b">
        <f t="shared" si="14"/>
        <v>0</v>
      </c>
      <c r="K41" t="str">
        <f t="shared" si="15"/>
        <v/>
      </c>
    </row>
    <row r="42" spans="1:11">
      <c r="A42" t="s">
        <v>202</v>
      </c>
      <c r="B42" t="b">
        <f t="shared" si="8"/>
        <v>0</v>
      </c>
      <c r="C42" t="s">
        <v>214</v>
      </c>
      <c r="D42" t="b">
        <f t="shared" si="9"/>
        <v>0</v>
      </c>
      <c r="E42" t="b">
        <f t="shared" si="10"/>
        <v>0</v>
      </c>
      <c r="F42" t="b">
        <f t="shared" si="11"/>
        <v>0</v>
      </c>
      <c r="G42" t="str">
        <f t="shared" si="12"/>
        <v/>
      </c>
      <c r="H42" t="s">
        <v>237</v>
      </c>
      <c r="I42" t="b">
        <f t="shared" si="13"/>
        <v>0</v>
      </c>
      <c r="J42" t="b">
        <f t="shared" si="14"/>
        <v>0</v>
      </c>
      <c r="K42" t="str">
        <f t="shared" si="15"/>
        <v/>
      </c>
    </row>
    <row r="43" spans="1:11">
      <c r="A43" t="s">
        <v>202</v>
      </c>
      <c r="B43" t="b">
        <f t="shared" si="8"/>
        <v>0</v>
      </c>
      <c r="C43" t="s">
        <v>214</v>
      </c>
      <c r="D43" t="b">
        <f t="shared" si="9"/>
        <v>0</v>
      </c>
      <c r="E43" t="b">
        <f t="shared" si="10"/>
        <v>0</v>
      </c>
      <c r="F43" t="b">
        <f t="shared" si="11"/>
        <v>0</v>
      </c>
      <c r="G43" t="str">
        <f t="shared" si="12"/>
        <v/>
      </c>
      <c r="H43" t="s">
        <v>238</v>
      </c>
      <c r="I43" t="b">
        <f t="shared" si="13"/>
        <v>0</v>
      </c>
      <c r="J43" t="b">
        <f t="shared" si="14"/>
        <v>0</v>
      </c>
      <c r="K43" t="str">
        <f t="shared" si="15"/>
        <v/>
      </c>
    </row>
    <row r="44" spans="1:11">
      <c r="A44" t="s">
        <v>202</v>
      </c>
      <c r="B44" t="b">
        <f t="shared" si="8"/>
        <v>0</v>
      </c>
      <c r="C44" t="s">
        <v>214</v>
      </c>
      <c r="D44" t="b">
        <f t="shared" si="9"/>
        <v>0</v>
      </c>
      <c r="E44" t="b">
        <f t="shared" si="10"/>
        <v>0</v>
      </c>
      <c r="F44" t="b">
        <f t="shared" si="11"/>
        <v>0</v>
      </c>
      <c r="G44" t="str">
        <f t="shared" si="12"/>
        <v/>
      </c>
      <c r="H44" t="s">
        <v>239</v>
      </c>
      <c r="I44" t="b">
        <f t="shared" si="13"/>
        <v>0</v>
      </c>
      <c r="J44" t="b">
        <f t="shared" si="14"/>
        <v>0</v>
      </c>
      <c r="K44" t="str">
        <f t="shared" si="15"/>
        <v/>
      </c>
    </row>
    <row r="45" spans="1:11">
      <c r="A45" t="s">
        <v>202</v>
      </c>
      <c r="B45" t="b">
        <f t="shared" si="8"/>
        <v>0</v>
      </c>
      <c r="C45" t="s">
        <v>214</v>
      </c>
      <c r="D45" t="b">
        <f t="shared" si="9"/>
        <v>0</v>
      </c>
      <c r="E45" t="b">
        <f t="shared" si="10"/>
        <v>0</v>
      </c>
      <c r="F45" t="b">
        <f t="shared" si="11"/>
        <v>0</v>
      </c>
      <c r="G45" t="str">
        <f t="shared" si="12"/>
        <v/>
      </c>
      <c r="H45" t="s">
        <v>240</v>
      </c>
      <c r="I45" t="b">
        <f t="shared" si="13"/>
        <v>0</v>
      </c>
      <c r="J45" t="b">
        <f t="shared" si="14"/>
        <v>0</v>
      </c>
      <c r="K45" t="str">
        <f t="shared" si="15"/>
        <v/>
      </c>
    </row>
    <row r="46" spans="1:11">
      <c r="A46" t="s">
        <v>202</v>
      </c>
      <c r="B46" t="b">
        <f t="shared" si="8"/>
        <v>0</v>
      </c>
      <c r="C46" t="s">
        <v>214</v>
      </c>
      <c r="D46" t="b">
        <f t="shared" si="9"/>
        <v>0</v>
      </c>
      <c r="E46" t="b">
        <f t="shared" si="10"/>
        <v>0</v>
      </c>
      <c r="F46" t="b">
        <f t="shared" si="11"/>
        <v>0</v>
      </c>
      <c r="G46" t="str">
        <f t="shared" si="12"/>
        <v/>
      </c>
      <c r="H46" t="s">
        <v>241</v>
      </c>
      <c r="I46" t="b">
        <f t="shared" si="13"/>
        <v>0</v>
      </c>
      <c r="J46" t="b">
        <f t="shared" si="14"/>
        <v>0</v>
      </c>
      <c r="K46" t="str">
        <f t="shared" si="15"/>
        <v/>
      </c>
    </row>
    <row r="47" spans="1:11">
      <c r="A47" t="s">
        <v>202</v>
      </c>
      <c r="B47" t="b">
        <f t="shared" si="8"/>
        <v>0</v>
      </c>
      <c r="C47" t="s">
        <v>214</v>
      </c>
      <c r="D47" t="b">
        <f t="shared" si="9"/>
        <v>0</v>
      </c>
      <c r="E47" t="b">
        <f t="shared" si="10"/>
        <v>0</v>
      </c>
      <c r="F47" t="b">
        <f t="shared" si="11"/>
        <v>0</v>
      </c>
      <c r="G47" t="str">
        <f t="shared" si="12"/>
        <v/>
      </c>
      <c r="H47" t="s">
        <v>242</v>
      </c>
      <c r="I47" t="b">
        <f t="shared" si="13"/>
        <v>0</v>
      </c>
      <c r="J47" t="b">
        <f t="shared" si="14"/>
        <v>0</v>
      </c>
      <c r="K47" t="str">
        <f t="shared" si="15"/>
        <v/>
      </c>
    </row>
    <row r="48" spans="1:11">
      <c r="A48" t="s">
        <v>202</v>
      </c>
      <c r="B48" t="b">
        <f t="shared" si="8"/>
        <v>0</v>
      </c>
      <c r="C48" t="s">
        <v>214</v>
      </c>
      <c r="D48" t="b">
        <f t="shared" si="9"/>
        <v>0</v>
      </c>
      <c r="E48" t="b">
        <f t="shared" si="10"/>
        <v>0</v>
      </c>
      <c r="F48" t="b">
        <f t="shared" si="11"/>
        <v>0</v>
      </c>
      <c r="G48" t="str">
        <f t="shared" si="12"/>
        <v/>
      </c>
      <c r="H48" t="s">
        <v>243</v>
      </c>
      <c r="I48" t="b">
        <f t="shared" si="13"/>
        <v>0</v>
      </c>
      <c r="J48" t="b">
        <f t="shared" si="14"/>
        <v>0</v>
      </c>
      <c r="K48" t="str">
        <f t="shared" si="15"/>
        <v/>
      </c>
    </row>
    <row r="49" spans="1:11">
      <c r="A49" t="s">
        <v>202</v>
      </c>
      <c r="B49" t="b">
        <f t="shared" si="8"/>
        <v>0</v>
      </c>
      <c r="C49" t="s">
        <v>214</v>
      </c>
      <c r="D49" t="b">
        <f t="shared" si="9"/>
        <v>0</v>
      </c>
      <c r="E49" t="b">
        <f t="shared" si="10"/>
        <v>0</v>
      </c>
      <c r="F49" t="b">
        <f t="shared" si="11"/>
        <v>0</v>
      </c>
      <c r="G49" t="str">
        <f t="shared" si="12"/>
        <v/>
      </c>
      <c r="H49" t="s">
        <v>244</v>
      </c>
      <c r="I49" t="b">
        <f t="shared" si="13"/>
        <v>0</v>
      </c>
      <c r="J49" t="b">
        <f t="shared" si="14"/>
        <v>0</v>
      </c>
      <c r="K49" t="str">
        <f t="shared" si="15"/>
        <v/>
      </c>
    </row>
    <row r="50" spans="1:11">
      <c r="A50" t="s">
        <v>202</v>
      </c>
      <c r="B50" t="b">
        <f t="shared" si="8"/>
        <v>0</v>
      </c>
      <c r="C50" t="s">
        <v>214</v>
      </c>
      <c r="D50" t="b">
        <f t="shared" si="9"/>
        <v>0</v>
      </c>
      <c r="E50" t="b">
        <f t="shared" si="10"/>
        <v>0</v>
      </c>
      <c r="F50" t="b">
        <f t="shared" si="11"/>
        <v>0</v>
      </c>
      <c r="G50" t="str">
        <f t="shared" si="12"/>
        <v/>
      </c>
      <c r="H50" t="s">
        <v>245</v>
      </c>
      <c r="I50" t="b">
        <f t="shared" si="13"/>
        <v>0</v>
      </c>
      <c r="J50" t="b">
        <f t="shared" si="14"/>
        <v>0</v>
      </c>
      <c r="K50" t="str">
        <f t="shared" si="15"/>
        <v/>
      </c>
    </row>
    <row r="51" spans="1:11">
      <c r="A51" t="s">
        <v>205</v>
      </c>
      <c r="B51" t="b">
        <f t="shared" si="8"/>
        <v>0</v>
      </c>
      <c r="C51" t="s">
        <v>216</v>
      </c>
      <c r="D51" t="b">
        <f t="shared" si="9"/>
        <v>0</v>
      </c>
      <c r="E51" t="b">
        <f t="shared" si="10"/>
        <v>0</v>
      </c>
      <c r="F51" t="b">
        <f t="shared" si="11"/>
        <v>0</v>
      </c>
      <c r="G51" t="str">
        <f t="shared" si="12"/>
        <v/>
      </c>
      <c r="H51" t="s">
        <v>246</v>
      </c>
      <c r="I51" t="b">
        <f t="shared" si="13"/>
        <v>0</v>
      </c>
      <c r="J51" t="b">
        <f t="shared" si="14"/>
        <v>0</v>
      </c>
      <c r="K51" t="str">
        <f t="shared" si="15"/>
        <v/>
      </c>
    </row>
    <row r="52" spans="1:11">
      <c r="A52" t="s">
        <v>205</v>
      </c>
      <c r="B52" t="b">
        <f t="shared" si="8"/>
        <v>0</v>
      </c>
      <c r="C52" t="s">
        <v>218</v>
      </c>
      <c r="D52" t="b">
        <f t="shared" si="9"/>
        <v>0</v>
      </c>
      <c r="E52" t="b">
        <f t="shared" si="10"/>
        <v>0</v>
      </c>
      <c r="F52" t="b">
        <f t="shared" si="11"/>
        <v>0</v>
      </c>
      <c r="G52" t="str">
        <f t="shared" si="12"/>
        <v/>
      </c>
      <c r="H52" t="s">
        <v>246</v>
      </c>
      <c r="I52" t="b">
        <f t="shared" si="13"/>
        <v>0</v>
      </c>
      <c r="J52" t="b">
        <f t="shared" si="14"/>
        <v>0</v>
      </c>
      <c r="K52" t="str">
        <f t="shared" si="15"/>
        <v/>
      </c>
    </row>
    <row r="53" spans="1:11">
      <c r="A53" t="s">
        <v>208</v>
      </c>
      <c r="B53" t="b">
        <f t="shared" si="8"/>
        <v>0</v>
      </c>
      <c r="C53" t="s">
        <v>220</v>
      </c>
      <c r="D53" s="5" t="b">
        <f t="shared" si="9"/>
        <v>0</v>
      </c>
      <c r="E53" t="b">
        <f t="shared" si="10"/>
        <v>0</v>
      </c>
      <c r="F53" t="b">
        <f t="shared" si="11"/>
        <v>0</v>
      </c>
      <c r="G53" t="str">
        <f t="shared" si="12"/>
        <v/>
      </c>
      <c r="H53" t="s">
        <v>247</v>
      </c>
      <c r="I53" t="b">
        <f t="shared" si="13"/>
        <v>0</v>
      </c>
      <c r="J53" t="b">
        <f t="shared" si="14"/>
        <v>0</v>
      </c>
      <c r="K53" t="str">
        <f t="shared" si="15"/>
        <v/>
      </c>
    </row>
    <row r="54" spans="1:11">
      <c r="A54" t="s">
        <v>208</v>
      </c>
      <c r="B54" t="b">
        <f t="shared" si="8"/>
        <v>0</v>
      </c>
      <c r="C54" t="s">
        <v>220</v>
      </c>
      <c r="D54" t="b">
        <f t="shared" si="9"/>
        <v>0</v>
      </c>
      <c r="E54" t="b">
        <f t="shared" si="10"/>
        <v>0</v>
      </c>
      <c r="F54" t="b">
        <f t="shared" si="11"/>
        <v>0</v>
      </c>
      <c r="G54" t="str">
        <f t="shared" si="12"/>
        <v/>
      </c>
      <c r="H54" t="s">
        <v>248</v>
      </c>
      <c r="I54" t="b">
        <f t="shared" si="13"/>
        <v>0</v>
      </c>
      <c r="J54" t="b">
        <f t="shared" si="14"/>
        <v>0</v>
      </c>
      <c r="K54" t="str">
        <f t="shared" si="15"/>
        <v/>
      </c>
    </row>
    <row r="55" spans="1:11">
      <c r="A55" t="s">
        <v>208</v>
      </c>
      <c r="B55" t="b">
        <f t="shared" si="8"/>
        <v>0</v>
      </c>
      <c r="C55" t="s">
        <v>220</v>
      </c>
      <c r="D55" t="b">
        <f t="shared" si="9"/>
        <v>0</v>
      </c>
      <c r="E55" t="b">
        <f t="shared" si="10"/>
        <v>0</v>
      </c>
      <c r="F55" t="b">
        <f t="shared" si="11"/>
        <v>0</v>
      </c>
      <c r="G55" t="str">
        <f t="shared" si="12"/>
        <v/>
      </c>
      <c r="H55" t="s">
        <v>249</v>
      </c>
      <c r="I55" t="b">
        <f t="shared" si="13"/>
        <v>0</v>
      </c>
      <c r="J55" t="b">
        <f t="shared" si="14"/>
        <v>0</v>
      </c>
      <c r="K55" t="str">
        <f t="shared" si="15"/>
        <v/>
      </c>
    </row>
    <row r="56" spans="1:11">
      <c r="A56" t="s">
        <v>208</v>
      </c>
      <c r="B56" t="b">
        <f t="shared" si="8"/>
        <v>0</v>
      </c>
      <c r="C56" t="s">
        <v>220</v>
      </c>
      <c r="D56" t="b">
        <f t="shared" si="9"/>
        <v>0</v>
      </c>
      <c r="E56" t="b">
        <f t="shared" si="10"/>
        <v>0</v>
      </c>
      <c r="F56" t="b">
        <f t="shared" si="11"/>
        <v>0</v>
      </c>
      <c r="G56" t="str">
        <f t="shared" si="12"/>
        <v/>
      </c>
      <c r="H56" t="s">
        <v>250</v>
      </c>
      <c r="I56" t="b">
        <f t="shared" si="13"/>
        <v>0</v>
      </c>
      <c r="J56" t="b">
        <f t="shared" si="14"/>
        <v>0</v>
      </c>
      <c r="K56" t="str">
        <f t="shared" si="15"/>
        <v/>
      </c>
    </row>
    <row r="57" spans="1:11">
      <c r="A57" t="s">
        <v>208</v>
      </c>
      <c r="B57" t="b">
        <f t="shared" si="8"/>
        <v>0</v>
      </c>
      <c r="C57" t="s">
        <v>220</v>
      </c>
      <c r="D57" t="b">
        <f t="shared" si="9"/>
        <v>0</v>
      </c>
      <c r="E57" t="b">
        <f t="shared" si="10"/>
        <v>0</v>
      </c>
      <c r="F57" t="b">
        <f t="shared" si="11"/>
        <v>0</v>
      </c>
      <c r="G57" t="str">
        <f t="shared" si="12"/>
        <v/>
      </c>
      <c r="H57" t="s">
        <v>251</v>
      </c>
      <c r="I57" t="b">
        <f t="shared" si="13"/>
        <v>0</v>
      </c>
      <c r="J57" t="b">
        <f t="shared" si="14"/>
        <v>0</v>
      </c>
      <c r="K57" t="str">
        <f t="shared" si="15"/>
        <v/>
      </c>
    </row>
    <row r="58" spans="1:11">
      <c r="A58" t="s">
        <v>208</v>
      </c>
      <c r="B58" t="b">
        <f t="shared" si="8"/>
        <v>0</v>
      </c>
      <c r="C58" t="s">
        <v>220</v>
      </c>
      <c r="D58" t="b">
        <f t="shared" si="9"/>
        <v>0</v>
      </c>
      <c r="E58" t="b">
        <f t="shared" si="10"/>
        <v>0</v>
      </c>
      <c r="F58" t="b">
        <f t="shared" si="11"/>
        <v>0</v>
      </c>
      <c r="G58" t="str">
        <f t="shared" si="12"/>
        <v/>
      </c>
      <c r="H58" t="s">
        <v>252</v>
      </c>
      <c r="I58" t="b">
        <f t="shared" si="13"/>
        <v>0</v>
      </c>
      <c r="J58" t="b">
        <f t="shared" si="14"/>
        <v>0</v>
      </c>
      <c r="K58" t="str">
        <f t="shared" si="15"/>
        <v/>
      </c>
    </row>
    <row r="59" spans="1:11">
      <c r="A59" t="s">
        <v>208</v>
      </c>
      <c r="B59" t="b">
        <f t="shared" si="8"/>
        <v>0</v>
      </c>
      <c r="C59" t="s">
        <v>220</v>
      </c>
      <c r="D59" t="b">
        <f t="shared" si="9"/>
        <v>0</v>
      </c>
      <c r="E59" t="b">
        <f t="shared" si="10"/>
        <v>0</v>
      </c>
      <c r="F59" t="b">
        <f t="shared" si="11"/>
        <v>0</v>
      </c>
      <c r="G59" t="str">
        <f t="shared" si="12"/>
        <v/>
      </c>
      <c r="H59" t="s">
        <v>253</v>
      </c>
      <c r="I59" t="b">
        <f t="shared" si="13"/>
        <v>0</v>
      </c>
      <c r="J59" t="b">
        <f t="shared" si="14"/>
        <v>0</v>
      </c>
      <c r="K59" t="str">
        <f t="shared" si="15"/>
        <v/>
      </c>
    </row>
    <row r="60" spans="1:11">
      <c r="A60" t="s">
        <v>208</v>
      </c>
      <c r="B60" t="b">
        <f t="shared" si="8"/>
        <v>0</v>
      </c>
      <c r="C60" t="s">
        <v>220</v>
      </c>
      <c r="D60" t="b">
        <f t="shared" si="9"/>
        <v>0</v>
      </c>
      <c r="E60" t="b">
        <f t="shared" si="10"/>
        <v>0</v>
      </c>
      <c r="F60" t="b">
        <f t="shared" si="11"/>
        <v>0</v>
      </c>
      <c r="G60" t="str">
        <f t="shared" si="12"/>
        <v/>
      </c>
      <c r="H60" t="s">
        <v>254</v>
      </c>
      <c r="I60" t="b">
        <f t="shared" si="13"/>
        <v>0</v>
      </c>
      <c r="J60" t="b">
        <f t="shared" si="14"/>
        <v>0</v>
      </c>
      <c r="K60" t="str">
        <f t="shared" si="15"/>
        <v/>
      </c>
    </row>
    <row r="61" spans="1:11">
      <c r="A61" t="s">
        <v>208</v>
      </c>
      <c r="B61" t="b">
        <f t="shared" si="8"/>
        <v>0</v>
      </c>
      <c r="C61" t="s">
        <v>220</v>
      </c>
      <c r="D61" t="b">
        <f t="shared" si="9"/>
        <v>0</v>
      </c>
      <c r="E61" t="b">
        <f t="shared" si="10"/>
        <v>0</v>
      </c>
      <c r="F61" t="b">
        <f t="shared" si="11"/>
        <v>0</v>
      </c>
      <c r="G61" t="str">
        <f t="shared" si="12"/>
        <v/>
      </c>
      <c r="H61" t="s">
        <v>255</v>
      </c>
      <c r="I61" t="b">
        <f t="shared" si="13"/>
        <v>0</v>
      </c>
      <c r="J61" t="b">
        <f t="shared" si="14"/>
        <v>0</v>
      </c>
      <c r="K61" t="str">
        <f t="shared" si="15"/>
        <v/>
      </c>
    </row>
    <row r="62" spans="1:11">
      <c r="A62" t="s">
        <v>208</v>
      </c>
      <c r="B62" t="b">
        <f t="shared" si="8"/>
        <v>0</v>
      </c>
      <c r="C62" t="s">
        <v>220</v>
      </c>
      <c r="D62" t="b">
        <f t="shared" si="9"/>
        <v>0</v>
      </c>
      <c r="E62" t="b">
        <f t="shared" si="10"/>
        <v>0</v>
      </c>
      <c r="F62" t="b">
        <f t="shared" si="11"/>
        <v>0</v>
      </c>
      <c r="G62" t="str">
        <f t="shared" si="12"/>
        <v/>
      </c>
      <c r="H62" t="s">
        <v>256</v>
      </c>
      <c r="I62" t="b">
        <f t="shared" si="13"/>
        <v>0</v>
      </c>
      <c r="J62" t="b">
        <f t="shared" si="14"/>
        <v>0</v>
      </c>
      <c r="K62" t="str">
        <f t="shared" si="15"/>
        <v/>
      </c>
    </row>
    <row r="63" spans="1:11">
      <c r="A63" t="s">
        <v>208</v>
      </c>
      <c r="B63" t="b">
        <f t="shared" si="8"/>
        <v>0</v>
      </c>
      <c r="C63" t="s">
        <v>220</v>
      </c>
      <c r="D63" t="b">
        <f t="shared" si="9"/>
        <v>0</v>
      </c>
      <c r="E63" t="b">
        <f t="shared" si="10"/>
        <v>0</v>
      </c>
      <c r="F63" t="b">
        <f t="shared" si="11"/>
        <v>0</v>
      </c>
      <c r="G63" t="str">
        <f t="shared" si="12"/>
        <v/>
      </c>
      <c r="H63" t="s">
        <v>257</v>
      </c>
      <c r="I63" t="b">
        <f t="shared" si="13"/>
        <v>0</v>
      </c>
      <c r="J63" t="b">
        <f t="shared" si="14"/>
        <v>0</v>
      </c>
      <c r="K63" t="str">
        <f t="shared" si="15"/>
        <v/>
      </c>
    </row>
    <row r="64" spans="1:11">
      <c r="A64" t="s">
        <v>208</v>
      </c>
      <c r="B64" t="b">
        <f t="shared" si="8"/>
        <v>0</v>
      </c>
      <c r="C64" t="s">
        <v>220</v>
      </c>
      <c r="D64" t="b">
        <f t="shared" si="9"/>
        <v>0</v>
      </c>
      <c r="E64" t="b">
        <f t="shared" si="10"/>
        <v>0</v>
      </c>
      <c r="F64" t="b">
        <f t="shared" si="11"/>
        <v>0</v>
      </c>
      <c r="G64" t="str">
        <f t="shared" si="12"/>
        <v/>
      </c>
      <c r="H64" t="s">
        <v>258</v>
      </c>
      <c r="I64" t="b">
        <f t="shared" si="13"/>
        <v>0</v>
      </c>
      <c r="J64" t="b">
        <f t="shared" si="14"/>
        <v>0</v>
      </c>
      <c r="K64" t="str">
        <f t="shared" si="15"/>
        <v/>
      </c>
    </row>
    <row r="65" spans="1:11">
      <c r="A65" t="s">
        <v>208</v>
      </c>
      <c r="B65" t="b">
        <f t="shared" si="8"/>
        <v>0</v>
      </c>
      <c r="C65" t="s">
        <v>220</v>
      </c>
      <c r="D65" t="b">
        <f t="shared" si="9"/>
        <v>0</v>
      </c>
      <c r="E65" t="b">
        <f t="shared" si="10"/>
        <v>0</v>
      </c>
      <c r="F65" t="b">
        <f t="shared" si="11"/>
        <v>0</v>
      </c>
      <c r="G65" t="str">
        <f t="shared" si="12"/>
        <v/>
      </c>
      <c r="H65" t="s">
        <v>259</v>
      </c>
      <c r="I65" t="b">
        <f t="shared" si="13"/>
        <v>0</v>
      </c>
      <c r="J65" t="b">
        <f t="shared" si="14"/>
        <v>0</v>
      </c>
      <c r="K65" t="str">
        <f t="shared" si="15"/>
        <v/>
      </c>
    </row>
    <row r="66" spans="1:11">
      <c r="A66" t="s">
        <v>208</v>
      </c>
      <c r="B66" t="b">
        <f t="shared" si="8"/>
        <v>0</v>
      </c>
      <c r="C66" t="s">
        <v>220</v>
      </c>
      <c r="D66" t="b">
        <f t="shared" si="9"/>
        <v>0</v>
      </c>
      <c r="E66" t="b">
        <f t="shared" si="10"/>
        <v>0</v>
      </c>
      <c r="F66" t="b">
        <f t="shared" si="11"/>
        <v>0</v>
      </c>
      <c r="G66" t="str">
        <f t="shared" si="12"/>
        <v/>
      </c>
      <c r="H66" t="s">
        <v>260</v>
      </c>
      <c r="I66" t="b">
        <f t="shared" si="13"/>
        <v>0</v>
      </c>
      <c r="J66" t="b">
        <f t="shared" si="14"/>
        <v>0</v>
      </c>
      <c r="K66" t="str">
        <f t="shared" si="15"/>
        <v/>
      </c>
    </row>
    <row r="67" spans="1:11">
      <c r="A67" t="s">
        <v>208</v>
      </c>
      <c r="B67" t="b">
        <f t="shared" ref="B67:B90" si="16">VLOOKUP(A67,$N:$O,2,FALSE)</f>
        <v>0</v>
      </c>
      <c r="C67" t="s">
        <v>220</v>
      </c>
      <c r="D67" t="b">
        <f t="shared" ref="D67:D90" si="17">VLOOKUP(C67,$Q:$R,2,FALSE)</f>
        <v>0</v>
      </c>
      <c r="E67" t="b">
        <f t="shared" ref="E67:E90" si="18">B67</f>
        <v>0</v>
      </c>
      <c r="F67" t="b">
        <f t="shared" ref="F67:F90" si="19">IF(COUNTIFS(C:C,C67,E:E,TRUE)&gt;=1,TRUE,FALSE)</f>
        <v>0</v>
      </c>
      <c r="G67" t="str">
        <f t="shared" ref="G67:G90" si="20">IF(F67," "&amp;C67,"")</f>
        <v/>
      </c>
      <c r="H67" t="s">
        <v>261</v>
      </c>
      <c r="I67" t="b">
        <f t="shared" ref="I67:I90" si="21">F67</f>
        <v>0</v>
      </c>
      <c r="J67" t="b">
        <f t="shared" ref="J67:J90" si="22">IF(COUNTIFS(H:H,H67,I:I,TRUE,D:D,TRUE)&gt;=1,TRUE,FALSE)</f>
        <v>0</v>
      </c>
      <c r="K67" t="str">
        <f t="shared" ref="K67:K90" si="23">IF(J67," "&amp;H67,"")</f>
        <v/>
      </c>
    </row>
    <row r="68" spans="1:11">
      <c r="A68" t="s">
        <v>208</v>
      </c>
      <c r="B68" t="b">
        <f t="shared" si="16"/>
        <v>0</v>
      </c>
      <c r="C68" t="s">
        <v>222</v>
      </c>
      <c r="D68" s="5" t="b">
        <f t="shared" si="17"/>
        <v>0</v>
      </c>
      <c r="E68" t="b">
        <f t="shared" si="18"/>
        <v>0</v>
      </c>
      <c r="F68" t="b">
        <f t="shared" si="19"/>
        <v>0</v>
      </c>
      <c r="G68" t="str">
        <f t="shared" si="20"/>
        <v/>
      </c>
      <c r="H68" t="s">
        <v>247</v>
      </c>
      <c r="I68" t="b">
        <f t="shared" si="21"/>
        <v>0</v>
      </c>
      <c r="J68" t="b">
        <f t="shared" si="22"/>
        <v>0</v>
      </c>
      <c r="K68" t="str">
        <f t="shared" si="23"/>
        <v/>
      </c>
    </row>
    <row r="69" spans="1:11">
      <c r="A69" t="s">
        <v>208</v>
      </c>
      <c r="B69" t="b">
        <f t="shared" si="16"/>
        <v>0</v>
      </c>
      <c r="C69" t="s">
        <v>222</v>
      </c>
      <c r="D69" t="b">
        <f t="shared" si="17"/>
        <v>0</v>
      </c>
      <c r="E69" t="b">
        <f t="shared" si="18"/>
        <v>0</v>
      </c>
      <c r="F69" t="b">
        <f t="shared" si="19"/>
        <v>0</v>
      </c>
      <c r="G69" t="str">
        <f t="shared" si="20"/>
        <v/>
      </c>
      <c r="H69" t="s">
        <v>248</v>
      </c>
      <c r="I69" t="b">
        <f t="shared" si="21"/>
        <v>0</v>
      </c>
      <c r="J69" t="b">
        <f t="shared" si="22"/>
        <v>0</v>
      </c>
      <c r="K69" t="str">
        <f t="shared" si="23"/>
        <v/>
      </c>
    </row>
    <row r="70" spans="1:11">
      <c r="A70" t="s">
        <v>208</v>
      </c>
      <c r="B70" t="b">
        <f t="shared" si="16"/>
        <v>0</v>
      </c>
      <c r="C70" t="s">
        <v>222</v>
      </c>
      <c r="D70" t="b">
        <f t="shared" si="17"/>
        <v>0</v>
      </c>
      <c r="E70" t="b">
        <f t="shared" si="18"/>
        <v>0</v>
      </c>
      <c r="F70" t="b">
        <f t="shared" si="19"/>
        <v>0</v>
      </c>
      <c r="G70" t="str">
        <f t="shared" si="20"/>
        <v/>
      </c>
      <c r="H70" t="s">
        <v>249</v>
      </c>
      <c r="I70" t="b">
        <f t="shared" si="21"/>
        <v>0</v>
      </c>
      <c r="J70" t="b">
        <f t="shared" si="22"/>
        <v>0</v>
      </c>
      <c r="K70" t="str">
        <f t="shared" si="23"/>
        <v/>
      </c>
    </row>
    <row r="71" spans="1:11">
      <c r="A71" t="s">
        <v>208</v>
      </c>
      <c r="B71" t="b">
        <f t="shared" si="16"/>
        <v>0</v>
      </c>
      <c r="C71" t="s">
        <v>222</v>
      </c>
      <c r="D71" t="b">
        <f t="shared" si="17"/>
        <v>0</v>
      </c>
      <c r="E71" t="b">
        <f t="shared" si="18"/>
        <v>0</v>
      </c>
      <c r="F71" t="b">
        <f t="shared" si="19"/>
        <v>0</v>
      </c>
      <c r="G71" t="str">
        <f t="shared" si="20"/>
        <v/>
      </c>
      <c r="H71" t="s">
        <v>250</v>
      </c>
      <c r="I71" t="b">
        <f t="shared" si="21"/>
        <v>0</v>
      </c>
      <c r="J71" t="b">
        <f t="shared" si="22"/>
        <v>0</v>
      </c>
      <c r="K71" t="str">
        <f t="shared" si="23"/>
        <v/>
      </c>
    </row>
    <row r="72" spans="1:11">
      <c r="A72" t="s">
        <v>208</v>
      </c>
      <c r="B72" t="b">
        <f t="shared" si="16"/>
        <v>0</v>
      </c>
      <c r="C72" t="s">
        <v>222</v>
      </c>
      <c r="D72" t="b">
        <f t="shared" si="17"/>
        <v>0</v>
      </c>
      <c r="E72" t="b">
        <f t="shared" si="18"/>
        <v>0</v>
      </c>
      <c r="F72" t="b">
        <f t="shared" si="19"/>
        <v>0</v>
      </c>
      <c r="G72" t="str">
        <f t="shared" si="20"/>
        <v/>
      </c>
      <c r="H72" t="s">
        <v>251</v>
      </c>
      <c r="I72" t="b">
        <f t="shared" si="21"/>
        <v>0</v>
      </c>
      <c r="J72" t="b">
        <f t="shared" si="22"/>
        <v>0</v>
      </c>
      <c r="K72" t="str">
        <f t="shared" si="23"/>
        <v/>
      </c>
    </row>
    <row r="73" spans="1:11">
      <c r="A73" t="s">
        <v>208</v>
      </c>
      <c r="B73" t="b">
        <f t="shared" si="16"/>
        <v>0</v>
      </c>
      <c r="C73" t="s">
        <v>222</v>
      </c>
      <c r="D73" t="b">
        <f t="shared" si="17"/>
        <v>0</v>
      </c>
      <c r="E73" t="b">
        <f t="shared" si="18"/>
        <v>0</v>
      </c>
      <c r="F73" t="b">
        <f t="shared" si="19"/>
        <v>0</v>
      </c>
      <c r="G73" t="str">
        <f t="shared" si="20"/>
        <v/>
      </c>
      <c r="H73" t="s">
        <v>252</v>
      </c>
      <c r="I73" t="b">
        <f t="shared" si="21"/>
        <v>0</v>
      </c>
      <c r="J73" t="b">
        <f t="shared" si="22"/>
        <v>0</v>
      </c>
      <c r="K73" t="str">
        <f t="shared" si="23"/>
        <v/>
      </c>
    </row>
    <row r="74" spans="1:11">
      <c r="A74" t="s">
        <v>208</v>
      </c>
      <c r="B74" t="b">
        <f t="shared" si="16"/>
        <v>0</v>
      </c>
      <c r="C74" t="s">
        <v>222</v>
      </c>
      <c r="D74" t="b">
        <f t="shared" si="17"/>
        <v>0</v>
      </c>
      <c r="E74" t="b">
        <f t="shared" si="18"/>
        <v>0</v>
      </c>
      <c r="F74" t="b">
        <f t="shared" si="19"/>
        <v>0</v>
      </c>
      <c r="G74" t="str">
        <f t="shared" si="20"/>
        <v/>
      </c>
      <c r="H74" t="s">
        <v>253</v>
      </c>
      <c r="I74" t="b">
        <f t="shared" si="21"/>
        <v>0</v>
      </c>
      <c r="J74" t="b">
        <f t="shared" si="22"/>
        <v>0</v>
      </c>
      <c r="K74" t="str">
        <f t="shared" si="23"/>
        <v/>
      </c>
    </row>
    <row r="75" spans="1:11">
      <c r="A75" t="s">
        <v>208</v>
      </c>
      <c r="B75" t="b">
        <f t="shared" si="16"/>
        <v>0</v>
      </c>
      <c r="C75" t="s">
        <v>222</v>
      </c>
      <c r="D75" t="b">
        <f t="shared" si="17"/>
        <v>0</v>
      </c>
      <c r="E75" t="b">
        <f t="shared" si="18"/>
        <v>0</v>
      </c>
      <c r="F75" t="b">
        <f t="shared" si="19"/>
        <v>0</v>
      </c>
      <c r="G75" t="str">
        <f t="shared" si="20"/>
        <v/>
      </c>
      <c r="H75" t="s">
        <v>254</v>
      </c>
      <c r="I75" t="b">
        <f t="shared" si="21"/>
        <v>0</v>
      </c>
      <c r="J75" t="b">
        <f t="shared" si="22"/>
        <v>0</v>
      </c>
      <c r="K75" t="str">
        <f t="shared" si="23"/>
        <v/>
      </c>
    </row>
    <row r="76" spans="1:11">
      <c r="A76" t="s">
        <v>208</v>
      </c>
      <c r="B76" t="b">
        <f t="shared" si="16"/>
        <v>0</v>
      </c>
      <c r="C76" t="s">
        <v>222</v>
      </c>
      <c r="D76" t="b">
        <f t="shared" si="17"/>
        <v>0</v>
      </c>
      <c r="E76" t="b">
        <f t="shared" si="18"/>
        <v>0</v>
      </c>
      <c r="F76" t="b">
        <f t="shared" si="19"/>
        <v>0</v>
      </c>
      <c r="G76" t="str">
        <f t="shared" si="20"/>
        <v/>
      </c>
      <c r="H76" t="s">
        <v>255</v>
      </c>
      <c r="I76" t="b">
        <f t="shared" si="21"/>
        <v>0</v>
      </c>
      <c r="J76" t="b">
        <f t="shared" si="22"/>
        <v>0</v>
      </c>
      <c r="K76" t="str">
        <f t="shared" si="23"/>
        <v/>
      </c>
    </row>
    <row r="77" spans="1:11">
      <c r="A77" t="s">
        <v>208</v>
      </c>
      <c r="B77" t="b">
        <f t="shared" si="16"/>
        <v>0</v>
      </c>
      <c r="C77" t="s">
        <v>222</v>
      </c>
      <c r="D77" t="b">
        <f t="shared" si="17"/>
        <v>0</v>
      </c>
      <c r="E77" t="b">
        <f t="shared" si="18"/>
        <v>0</v>
      </c>
      <c r="F77" t="b">
        <f t="shared" si="19"/>
        <v>0</v>
      </c>
      <c r="G77" t="str">
        <f t="shared" si="20"/>
        <v/>
      </c>
      <c r="H77" t="s">
        <v>256</v>
      </c>
      <c r="I77" t="b">
        <f t="shared" si="21"/>
        <v>0</v>
      </c>
      <c r="J77" t="b">
        <f t="shared" si="22"/>
        <v>0</v>
      </c>
      <c r="K77" t="str">
        <f t="shared" si="23"/>
        <v/>
      </c>
    </row>
    <row r="78" spans="1:11">
      <c r="A78" t="s">
        <v>208</v>
      </c>
      <c r="B78" t="b">
        <f t="shared" si="16"/>
        <v>0</v>
      </c>
      <c r="C78" t="s">
        <v>222</v>
      </c>
      <c r="D78" t="b">
        <f t="shared" si="17"/>
        <v>0</v>
      </c>
      <c r="E78" t="b">
        <f t="shared" si="18"/>
        <v>0</v>
      </c>
      <c r="F78" t="b">
        <f t="shared" si="19"/>
        <v>0</v>
      </c>
      <c r="G78" t="str">
        <f t="shared" si="20"/>
        <v/>
      </c>
      <c r="H78" t="s">
        <v>257</v>
      </c>
      <c r="I78" t="b">
        <f t="shared" si="21"/>
        <v>0</v>
      </c>
      <c r="J78" t="b">
        <f t="shared" si="22"/>
        <v>0</v>
      </c>
      <c r="K78" t="str">
        <f t="shared" si="23"/>
        <v/>
      </c>
    </row>
    <row r="79" spans="1:11">
      <c r="A79" t="s">
        <v>208</v>
      </c>
      <c r="B79" t="b">
        <f t="shared" si="16"/>
        <v>0</v>
      </c>
      <c r="C79" t="s">
        <v>222</v>
      </c>
      <c r="D79" t="b">
        <f t="shared" si="17"/>
        <v>0</v>
      </c>
      <c r="E79" t="b">
        <f t="shared" si="18"/>
        <v>0</v>
      </c>
      <c r="F79" t="b">
        <f t="shared" si="19"/>
        <v>0</v>
      </c>
      <c r="G79" t="str">
        <f t="shared" si="20"/>
        <v/>
      </c>
      <c r="H79" t="s">
        <v>258</v>
      </c>
      <c r="I79" t="b">
        <f t="shared" si="21"/>
        <v>0</v>
      </c>
      <c r="J79" t="b">
        <f t="shared" si="22"/>
        <v>0</v>
      </c>
      <c r="K79" t="str">
        <f t="shared" si="23"/>
        <v/>
      </c>
    </row>
    <row r="80" spans="1:11">
      <c r="A80" t="s">
        <v>208</v>
      </c>
      <c r="B80" t="b">
        <f t="shared" si="16"/>
        <v>0</v>
      </c>
      <c r="C80" t="s">
        <v>222</v>
      </c>
      <c r="D80" t="b">
        <f t="shared" si="17"/>
        <v>0</v>
      </c>
      <c r="E80" t="b">
        <f t="shared" si="18"/>
        <v>0</v>
      </c>
      <c r="F80" t="b">
        <f t="shared" si="19"/>
        <v>0</v>
      </c>
      <c r="G80" t="str">
        <f t="shared" si="20"/>
        <v/>
      </c>
      <c r="H80" t="s">
        <v>259</v>
      </c>
      <c r="I80" t="b">
        <f t="shared" si="21"/>
        <v>0</v>
      </c>
      <c r="J80" t="b">
        <f t="shared" si="22"/>
        <v>0</v>
      </c>
      <c r="K80" t="str">
        <f t="shared" si="23"/>
        <v/>
      </c>
    </row>
    <row r="81" spans="1:11">
      <c r="A81" t="s">
        <v>208</v>
      </c>
      <c r="B81" t="b">
        <f t="shared" si="16"/>
        <v>0</v>
      </c>
      <c r="C81" t="s">
        <v>222</v>
      </c>
      <c r="D81" t="b">
        <f t="shared" si="17"/>
        <v>0</v>
      </c>
      <c r="E81" t="b">
        <f t="shared" si="18"/>
        <v>0</v>
      </c>
      <c r="F81" t="b">
        <f t="shared" si="19"/>
        <v>0</v>
      </c>
      <c r="G81" t="str">
        <f t="shared" si="20"/>
        <v/>
      </c>
      <c r="H81" t="s">
        <v>260</v>
      </c>
      <c r="I81" t="b">
        <f t="shared" si="21"/>
        <v>0</v>
      </c>
      <c r="J81" t="b">
        <f t="shared" si="22"/>
        <v>0</v>
      </c>
      <c r="K81" t="str">
        <f t="shared" si="23"/>
        <v/>
      </c>
    </row>
    <row r="82" spans="1:11">
      <c r="A82" t="s">
        <v>208</v>
      </c>
      <c r="B82" t="b">
        <f t="shared" si="16"/>
        <v>0</v>
      </c>
      <c r="C82" t="s">
        <v>222</v>
      </c>
      <c r="D82" t="b">
        <f t="shared" si="17"/>
        <v>0</v>
      </c>
      <c r="E82" t="b">
        <f t="shared" si="18"/>
        <v>0</v>
      </c>
      <c r="F82" t="b">
        <f t="shared" si="19"/>
        <v>0</v>
      </c>
      <c r="G82" t="str">
        <f t="shared" si="20"/>
        <v/>
      </c>
      <c r="H82" t="s">
        <v>261</v>
      </c>
      <c r="I82" t="b">
        <f t="shared" si="21"/>
        <v>0</v>
      </c>
      <c r="J82" t="b">
        <f t="shared" si="22"/>
        <v>0</v>
      </c>
      <c r="K82" t="str">
        <f t="shared" si="23"/>
        <v/>
      </c>
    </row>
    <row r="83" spans="1:11">
      <c r="A83" t="s">
        <v>210</v>
      </c>
      <c r="B83" t="b">
        <f t="shared" si="16"/>
        <v>1</v>
      </c>
      <c r="C83" t="s">
        <v>223</v>
      </c>
      <c r="D83" t="b">
        <f t="shared" si="17"/>
        <v>1</v>
      </c>
      <c r="E83" t="b">
        <f t="shared" si="18"/>
        <v>1</v>
      </c>
      <c r="F83" t="b">
        <f t="shared" si="19"/>
        <v>1</v>
      </c>
      <c r="G83" t="str">
        <f t="shared" si="20"/>
        <v>  App 扫码 </v>
      </c>
      <c r="H83" t="s">
        <v>262</v>
      </c>
      <c r="I83" t="b">
        <f t="shared" si="21"/>
        <v>1</v>
      </c>
      <c r="J83" t="b">
        <f t="shared" si="22"/>
        <v>1</v>
      </c>
      <c r="K83" t="str">
        <f t="shared" si="23"/>
        <v>  二维码平台被扫</v>
      </c>
    </row>
    <row r="84" spans="1:11">
      <c r="A84" t="s">
        <v>210</v>
      </c>
      <c r="B84" t="b">
        <f t="shared" si="16"/>
        <v>1</v>
      </c>
      <c r="C84" t="s">
        <v>223</v>
      </c>
      <c r="D84" t="b">
        <f t="shared" si="17"/>
        <v>1</v>
      </c>
      <c r="E84" t="b">
        <f t="shared" si="18"/>
        <v>1</v>
      </c>
      <c r="F84" t="b">
        <f t="shared" si="19"/>
        <v>1</v>
      </c>
      <c r="G84" t="str">
        <f t="shared" si="20"/>
        <v>  App 扫码 </v>
      </c>
      <c r="H84" t="s">
        <v>263</v>
      </c>
      <c r="I84" t="b">
        <f t="shared" si="21"/>
        <v>1</v>
      </c>
      <c r="J84" t="b">
        <f t="shared" si="22"/>
        <v>1</v>
      </c>
      <c r="K84" t="str">
        <f t="shared" si="23"/>
        <v>  二维码平台主扫(普通商户)</v>
      </c>
    </row>
    <row r="85" spans="1:11">
      <c r="A85" t="s">
        <v>210</v>
      </c>
      <c r="B85" t="b">
        <f t="shared" si="16"/>
        <v>1</v>
      </c>
      <c r="C85" t="s">
        <v>223</v>
      </c>
      <c r="D85" t="b">
        <f t="shared" si="17"/>
        <v>1</v>
      </c>
      <c r="E85" t="b">
        <f t="shared" si="18"/>
        <v>1</v>
      </c>
      <c r="F85" t="b">
        <f t="shared" si="19"/>
        <v>1</v>
      </c>
      <c r="G85" t="str">
        <f t="shared" si="20"/>
        <v>  App 扫码 </v>
      </c>
      <c r="H85" t="s">
        <v>264</v>
      </c>
      <c r="I85" t="b">
        <f t="shared" si="21"/>
        <v>1</v>
      </c>
      <c r="J85" t="b">
        <f t="shared" si="22"/>
        <v>1</v>
      </c>
      <c r="K85" t="str">
        <f t="shared" si="23"/>
        <v>  二维码平台主扫(小微商户)</v>
      </c>
    </row>
    <row r="86" spans="1:11">
      <c r="A86" t="s">
        <v>211</v>
      </c>
      <c r="B86" t="b">
        <f t="shared" si="16"/>
        <v>1</v>
      </c>
      <c r="C86" t="s">
        <v>225</v>
      </c>
      <c r="D86" t="b">
        <f t="shared" si="17"/>
        <v>1</v>
      </c>
      <c r="E86" t="b">
        <f t="shared" si="18"/>
        <v>1</v>
      </c>
      <c r="F86" t="b">
        <f t="shared" si="19"/>
        <v>1</v>
      </c>
      <c r="G86" t="str">
        <f t="shared" si="20"/>
        <v>  线下刷卡 </v>
      </c>
      <c r="H86" t="s">
        <v>265</v>
      </c>
      <c r="I86" t="b">
        <f t="shared" si="21"/>
        <v>1</v>
      </c>
      <c r="J86" t="b">
        <f t="shared" si="22"/>
        <v>1</v>
      </c>
      <c r="K86" t="str">
        <f t="shared" si="23"/>
        <v>  IC卡挥卡</v>
      </c>
    </row>
    <row r="87" spans="1:11">
      <c r="A87" t="s">
        <v>211</v>
      </c>
      <c r="B87" t="b">
        <f t="shared" si="16"/>
        <v>1</v>
      </c>
      <c r="C87" t="s">
        <v>225</v>
      </c>
      <c r="D87" t="b">
        <f t="shared" si="17"/>
        <v>1</v>
      </c>
      <c r="E87" t="b">
        <f t="shared" si="18"/>
        <v>1</v>
      </c>
      <c r="F87" t="b">
        <f t="shared" si="19"/>
        <v>1</v>
      </c>
      <c r="G87" t="str">
        <f t="shared" si="20"/>
        <v>  线下刷卡 </v>
      </c>
      <c r="H87" t="s">
        <v>266</v>
      </c>
      <c r="I87" t="b">
        <f t="shared" si="21"/>
        <v>1</v>
      </c>
      <c r="J87" t="b">
        <f t="shared" si="22"/>
        <v>1</v>
      </c>
      <c r="K87" t="str">
        <f t="shared" si="23"/>
        <v>  磁条卡刷卡</v>
      </c>
    </row>
    <row r="88" spans="1:11">
      <c r="A88" t="s">
        <v>211</v>
      </c>
      <c r="B88" t="b">
        <f t="shared" si="16"/>
        <v>1</v>
      </c>
      <c r="C88" t="s">
        <v>225</v>
      </c>
      <c r="D88" t="b">
        <f t="shared" si="17"/>
        <v>1</v>
      </c>
      <c r="E88" t="b">
        <f t="shared" si="18"/>
        <v>1</v>
      </c>
      <c r="F88" t="b">
        <f t="shared" si="19"/>
        <v>1</v>
      </c>
      <c r="G88" t="str">
        <f t="shared" si="20"/>
        <v>  线下刷卡 </v>
      </c>
      <c r="H88" t="s">
        <v>267</v>
      </c>
      <c r="I88" t="b">
        <f t="shared" si="21"/>
        <v>1</v>
      </c>
      <c r="J88" t="b">
        <f t="shared" si="22"/>
        <v>1</v>
      </c>
      <c r="K88" t="str">
        <f t="shared" si="23"/>
        <v>  IC卡插卡</v>
      </c>
    </row>
    <row r="89" spans="1:11">
      <c r="A89" t="s">
        <v>213</v>
      </c>
      <c r="B89" t="b">
        <f t="shared" si="16"/>
        <v>0</v>
      </c>
      <c r="C89" t="s">
        <v>227</v>
      </c>
      <c r="D89" t="b">
        <f t="shared" si="17"/>
        <v>0</v>
      </c>
      <c r="E89" t="b">
        <f t="shared" si="18"/>
        <v>0</v>
      </c>
      <c r="F89" t="b">
        <f t="shared" si="19"/>
        <v>0</v>
      </c>
      <c r="G89" t="str">
        <f t="shared" si="20"/>
        <v/>
      </c>
      <c r="H89" t="s">
        <v>227</v>
      </c>
      <c r="I89" t="b">
        <f t="shared" si="21"/>
        <v>0</v>
      </c>
      <c r="J89" t="b">
        <f t="shared" si="22"/>
        <v>0</v>
      </c>
      <c r="K89" t="str">
        <f t="shared" si="23"/>
        <v/>
      </c>
    </row>
    <row r="90" spans="1:11">
      <c r="A90" t="s">
        <v>215</v>
      </c>
      <c r="B90" t="b">
        <f t="shared" si="16"/>
        <v>0</v>
      </c>
      <c r="C90" t="s">
        <v>209</v>
      </c>
      <c r="D90" t="b">
        <f t="shared" si="17"/>
        <v>0</v>
      </c>
      <c r="E90" t="b">
        <f t="shared" si="18"/>
        <v>0</v>
      </c>
      <c r="F90" t="b">
        <f t="shared" si="19"/>
        <v>1</v>
      </c>
      <c r="G90" t="str">
        <f t="shared" si="20"/>
        <v>  无卡网银 </v>
      </c>
      <c r="H90" t="s">
        <v>209</v>
      </c>
      <c r="I90" t="b">
        <f t="shared" si="21"/>
        <v>1</v>
      </c>
      <c r="J90" t="b">
        <f t="shared" si="22"/>
        <v>0</v>
      </c>
      <c r="K90" t="str">
        <f t="shared" si="23"/>
        <v/>
      </c>
    </row>
    <row r="91" spans="1:11">
      <c r="A91" t="s">
        <v>198</v>
      </c>
      <c r="B91" t="b">
        <f>VLOOKUP(A91,$N:$O,2,FALSE)</f>
        <v>1</v>
      </c>
      <c r="C91" t="s">
        <v>229</v>
      </c>
      <c r="D91" t="b">
        <f>VLOOKUP(C91,$Q:$R,2,FALSE)</f>
        <v>0</v>
      </c>
      <c r="E91" t="b">
        <f t="shared" ref="E91:E95" si="24">B91</f>
        <v>1</v>
      </c>
      <c r="F91" t="b">
        <f>IF(COUNTIFS(C:C,C91,E:E,TRUE)&gt;=1,TRUE,FALSE)</f>
        <v>1</v>
      </c>
      <c r="G91" t="str">
        <f t="shared" ref="G91:G95" si="25">IF(F91," "&amp;C91,"")</f>
        <v>  收银台签约支付（线上支付）</v>
      </c>
      <c r="H91" t="s">
        <v>204</v>
      </c>
      <c r="I91" t="b">
        <f t="shared" ref="I91:I95" si="26">F91</f>
        <v>1</v>
      </c>
      <c r="J91" t="b">
        <f>IF(COUNTIFS(H:H,H91,I:I,TRUE,D:D,TRUE)&gt;=1,TRUE,FALSE)</f>
        <v>1</v>
      </c>
      <c r="K91" t="s">
        <v>204</v>
      </c>
    </row>
    <row r="92" spans="1:11">
      <c r="A92" t="s">
        <v>198</v>
      </c>
      <c r="B92" t="b">
        <f>VLOOKUP(A92,$N:$O,2,FALSE)</f>
        <v>1</v>
      </c>
      <c r="C92" t="s">
        <v>229</v>
      </c>
      <c r="D92" t="b">
        <f>VLOOKUP(C92,$Q:$R,2,FALSE)</f>
        <v>0</v>
      </c>
      <c r="E92" t="b">
        <f t="shared" si="24"/>
        <v>1</v>
      </c>
      <c r="F92" t="b">
        <f>IF(COUNTIFS(C:C,C92,E:E,TRUE)&gt;=1,TRUE,FALSE)</f>
        <v>1</v>
      </c>
      <c r="G92" t="str">
        <f t="shared" si="25"/>
        <v>  收银台签约支付（线上支付）</v>
      </c>
      <c r="H92" t="s">
        <v>209</v>
      </c>
      <c r="I92" t="b">
        <f t="shared" si="26"/>
        <v>1</v>
      </c>
      <c r="J92" t="b">
        <f>IF(COUNTIFS(H:H,H92,I:I,TRUE,D:D,TRUE)&gt;=1,TRUE,FALSE)</f>
        <v>0</v>
      </c>
      <c r="K92" t="s">
        <v>209</v>
      </c>
    </row>
    <row r="93" spans="1:11">
      <c r="A93" t="s">
        <v>198</v>
      </c>
      <c r="B93" t="b">
        <f>VLOOKUP(A93,$N:$O,2,FALSE)</f>
        <v>1</v>
      </c>
      <c r="C93" t="s">
        <v>229</v>
      </c>
      <c r="D93" t="b">
        <f>VLOOKUP(C93,$Q:$R,2,FALSE)</f>
        <v>0</v>
      </c>
      <c r="E93" t="b">
        <f t="shared" si="24"/>
        <v>1</v>
      </c>
      <c r="F93" t="b">
        <f>IF(COUNTIFS(C:C,C93,E:E,TRUE)&gt;=1,TRUE,FALSE)</f>
        <v>1</v>
      </c>
      <c r="G93" t="str">
        <f t="shared" si="25"/>
        <v>  收银台签约支付（线上支付）</v>
      </c>
      <c r="H93" t="s">
        <v>268</v>
      </c>
      <c r="I93" t="b">
        <f t="shared" si="26"/>
        <v>1</v>
      </c>
      <c r="J93" t="b">
        <f>IF(COUNTIFS(H:H,H93,I:I,TRUE,D:D,TRUE)&gt;=1,TRUE,FALSE)</f>
        <v>0</v>
      </c>
      <c r="K93" t="str">
        <f t="shared" ref="K93:K95" si="27">IF(J93," "&amp;H93,"")</f>
        <v/>
      </c>
    </row>
    <row r="94" spans="1:11">
      <c r="A94" t="s">
        <v>198</v>
      </c>
      <c r="B94" t="b">
        <f>VLOOKUP(A94,$N:$O,2,FALSE)</f>
        <v>1</v>
      </c>
      <c r="C94" t="s">
        <v>229</v>
      </c>
      <c r="D94" t="b">
        <f>VLOOKUP(C94,$Q:$R,2,FALSE)</f>
        <v>0</v>
      </c>
      <c r="E94" t="b">
        <f t="shared" si="24"/>
        <v>1</v>
      </c>
      <c r="F94" t="b">
        <f>IF(COUNTIFS(C:C,C94,E:E,TRUE)&gt;=1,TRUE,FALSE)</f>
        <v>1</v>
      </c>
      <c r="G94" t="str">
        <f t="shared" si="25"/>
        <v>  收银台签约支付（线上支付）</v>
      </c>
      <c r="H94" t="s">
        <v>269</v>
      </c>
      <c r="I94" t="b">
        <f t="shared" si="26"/>
        <v>1</v>
      </c>
      <c r="J94" t="b">
        <f>IF(COUNTIFS(H:H,H94,I:I,TRUE,D:D,TRUE)&gt;=1,TRUE,FALSE)</f>
        <v>0</v>
      </c>
      <c r="K94" t="str">
        <f t="shared" si="27"/>
        <v/>
      </c>
    </row>
    <row r="95" spans="1:11">
      <c r="A95" t="s">
        <v>202</v>
      </c>
      <c r="B95" t="b">
        <f>VLOOKUP(A95,$N:$O,2,FALSE)</f>
        <v>0</v>
      </c>
      <c r="C95" t="s">
        <v>231</v>
      </c>
      <c r="D95" t="b">
        <f>VLOOKUP(C95,$Q:$R,2,FALSE)</f>
        <v>0</v>
      </c>
      <c r="E95" t="b">
        <f t="shared" si="24"/>
        <v>0</v>
      </c>
      <c r="F95" t="b">
        <f>IF(COUNTIFS(C:C,C95,E:E,TRUE)&gt;=1,TRUE,FALSE)</f>
        <v>0</v>
      </c>
      <c r="G95" t="str">
        <f t="shared" si="25"/>
        <v/>
      </c>
      <c r="H95" t="s">
        <v>224</v>
      </c>
      <c r="I95" t="b">
        <f t="shared" si="26"/>
        <v>0</v>
      </c>
      <c r="J95" t="b">
        <f>IF(COUNTIFS(H:H,H95,I:I,TRUE,D:D,TRUE)&gt;=1,TRUE,FALSE)</f>
        <v>0</v>
      </c>
      <c r="K95" t="str">
        <f t="shared" si="27"/>
        <v/>
      </c>
    </row>
    <row r="96" spans="1:11">
      <c r="A96" t="s">
        <v>202</v>
      </c>
      <c r="B96" t="b">
        <f t="shared" ref="B96:B112" si="28">VLOOKUP(A96,$N:$O,2,FALSE)</f>
        <v>0</v>
      </c>
      <c r="C96" t="s">
        <v>231</v>
      </c>
      <c r="D96" t="b">
        <f t="shared" ref="D96:D112" si="29">VLOOKUP(C96,$Q:$R,2,FALSE)</f>
        <v>0</v>
      </c>
      <c r="E96" t="b">
        <f t="shared" ref="E96:E119" si="30">B96</f>
        <v>0</v>
      </c>
      <c r="F96" t="b">
        <f t="shared" ref="F96:F112" si="31">IF(COUNTIFS(C:C,C96,E:E,TRUE)&gt;=1,TRUE,FALSE)</f>
        <v>0</v>
      </c>
      <c r="G96" t="str">
        <f t="shared" ref="G96:G119" si="32">IF(F96," "&amp;C96,"")</f>
        <v/>
      </c>
      <c r="H96" t="s">
        <v>226</v>
      </c>
      <c r="I96" t="b">
        <f t="shared" ref="I96:I119" si="33">F96</f>
        <v>0</v>
      </c>
      <c r="J96" t="b">
        <f t="shared" ref="J96:J112" si="34">IF(COUNTIFS(H:H,H96,I:I,TRUE,D:D,TRUE)&gt;=1,TRUE,FALSE)</f>
        <v>0</v>
      </c>
      <c r="K96" t="str">
        <f t="shared" ref="K96:K119" si="35">IF(J96," "&amp;H96,"")</f>
        <v/>
      </c>
    </row>
    <row r="97" spans="1:11">
      <c r="A97" t="s">
        <v>202</v>
      </c>
      <c r="B97" t="b">
        <f t="shared" si="28"/>
        <v>0</v>
      </c>
      <c r="C97" t="s">
        <v>231</v>
      </c>
      <c r="D97" t="b">
        <f t="shared" si="29"/>
        <v>0</v>
      </c>
      <c r="E97" t="b">
        <f t="shared" si="30"/>
        <v>0</v>
      </c>
      <c r="F97" t="b">
        <f t="shared" si="31"/>
        <v>0</v>
      </c>
      <c r="G97" t="str">
        <f t="shared" si="32"/>
        <v/>
      </c>
      <c r="H97" t="s">
        <v>228</v>
      </c>
      <c r="I97" t="b">
        <f t="shared" si="33"/>
        <v>0</v>
      </c>
      <c r="J97" t="b">
        <f t="shared" si="34"/>
        <v>0</v>
      </c>
      <c r="K97" t="str">
        <f t="shared" si="35"/>
        <v/>
      </c>
    </row>
    <row r="98" spans="1:11">
      <c r="A98" t="s">
        <v>202</v>
      </c>
      <c r="B98" t="b">
        <f t="shared" si="28"/>
        <v>0</v>
      </c>
      <c r="C98" t="s">
        <v>231</v>
      </c>
      <c r="D98" t="b">
        <f t="shared" si="29"/>
        <v>0</v>
      </c>
      <c r="E98" t="b">
        <f t="shared" si="30"/>
        <v>0</v>
      </c>
      <c r="F98" t="b">
        <f t="shared" si="31"/>
        <v>0</v>
      </c>
      <c r="G98" t="str">
        <f t="shared" si="32"/>
        <v/>
      </c>
      <c r="H98" t="s">
        <v>230</v>
      </c>
      <c r="I98" t="b">
        <f t="shared" si="33"/>
        <v>0</v>
      </c>
      <c r="J98" t="b">
        <f t="shared" si="34"/>
        <v>0</v>
      </c>
      <c r="K98" t="str">
        <f t="shared" si="35"/>
        <v/>
      </c>
    </row>
    <row r="99" spans="1:11">
      <c r="A99" t="s">
        <v>202</v>
      </c>
      <c r="B99" t="b">
        <f t="shared" si="28"/>
        <v>0</v>
      </c>
      <c r="C99" t="s">
        <v>231</v>
      </c>
      <c r="D99" t="b">
        <f t="shared" si="29"/>
        <v>0</v>
      </c>
      <c r="E99" t="b">
        <f t="shared" si="30"/>
        <v>0</v>
      </c>
      <c r="F99" t="b">
        <f t="shared" si="31"/>
        <v>0</v>
      </c>
      <c r="G99" t="str">
        <f t="shared" si="32"/>
        <v/>
      </c>
      <c r="H99" t="s">
        <v>232</v>
      </c>
      <c r="I99" t="b">
        <f t="shared" si="33"/>
        <v>0</v>
      </c>
      <c r="J99" t="b">
        <f t="shared" si="34"/>
        <v>0</v>
      </c>
      <c r="K99" t="str">
        <f t="shared" si="35"/>
        <v/>
      </c>
    </row>
    <row r="100" spans="1:11">
      <c r="A100" t="s">
        <v>202</v>
      </c>
      <c r="B100" t="b">
        <f t="shared" si="28"/>
        <v>0</v>
      </c>
      <c r="C100" t="s">
        <v>231</v>
      </c>
      <c r="D100" t="b">
        <f t="shared" si="29"/>
        <v>0</v>
      </c>
      <c r="E100" t="b">
        <f t="shared" si="30"/>
        <v>0</v>
      </c>
      <c r="F100" t="b">
        <f t="shared" si="31"/>
        <v>0</v>
      </c>
      <c r="G100" t="str">
        <f t="shared" si="32"/>
        <v/>
      </c>
      <c r="H100" t="s">
        <v>233</v>
      </c>
      <c r="I100" t="b">
        <f t="shared" si="33"/>
        <v>0</v>
      </c>
      <c r="J100" t="b">
        <f t="shared" si="34"/>
        <v>0</v>
      </c>
      <c r="K100" t="str">
        <f t="shared" si="35"/>
        <v/>
      </c>
    </row>
    <row r="101" spans="1:11">
      <c r="A101" t="s">
        <v>202</v>
      </c>
      <c r="B101" t="b">
        <f t="shared" si="28"/>
        <v>0</v>
      </c>
      <c r="C101" t="s">
        <v>231</v>
      </c>
      <c r="D101" t="b">
        <f t="shared" si="29"/>
        <v>0</v>
      </c>
      <c r="E101" t="b">
        <f t="shared" si="30"/>
        <v>0</v>
      </c>
      <c r="F101" t="b">
        <f t="shared" si="31"/>
        <v>0</v>
      </c>
      <c r="G101" t="str">
        <f t="shared" si="32"/>
        <v/>
      </c>
      <c r="H101" t="s">
        <v>234</v>
      </c>
      <c r="I101" t="b">
        <f t="shared" si="33"/>
        <v>0</v>
      </c>
      <c r="J101" t="b">
        <f t="shared" si="34"/>
        <v>0</v>
      </c>
      <c r="K101" t="str">
        <f t="shared" si="35"/>
        <v/>
      </c>
    </row>
    <row r="102" spans="1:11">
      <c r="A102" t="s">
        <v>202</v>
      </c>
      <c r="B102" t="b">
        <f t="shared" si="28"/>
        <v>0</v>
      </c>
      <c r="C102" t="s">
        <v>231</v>
      </c>
      <c r="D102" t="b">
        <f t="shared" si="29"/>
        <v>0</v>
      </c>
      <c r="E102" t="b">
        <f t="shared" si="30"/>
        <v>0</v>
      </c>
      <c r="F102" t="b">
        <f t="shared" si="31"/>
        <v>0</v>
      </c>
      <c r="G102" t="str">
        <f t="shared" si="32"/>
        <v/>
      </c>
      <c r="H102" t="s">
        <v>235</v>
      </c>
      <c r="I102" t="b">
        <f t="shared" si="33"/>
        <v>0</v>
      </c>
      <c r="J102" t="b">
        <f t="shared" si="34"/>
        <v>0</v>
      </c>
      <c r="K102" t="str">
        <f t="shared" si="35"/>
        <v/>
      </c>
    </row>
    <row r="103" spans="1:11">
      <c r="A103" t="s">
        <v>202</v>
      </c>
      <c r="B103" t="b">
        <f t="shared" si="28"/>
        <v>0</v>
      </c>
      <c r="C103" t="s">
        <v>231</v>
      </c>
      <c r="D103" t="b">
        <f t="shared" si="29"/>
        <v>0</v>
      </c>
      <c r="E103" t="b">
        <f t="shared" si="30"/>
        <v>0</v>
      </c>
      <c r="F103" t="b">
        <f t="shared" si="31"/>
        <v>0</v>
      </c>
      <c r="G103" t="str">
        <f t="shared" si="32"/>
        <v/>
      </c>
      <c r="H103" t="s">
        <v>236</v>
      </c>
      <c r="I103" t="b">
        <f t="shared" si="33"/>
        <v>0</v>
      </c>
      <c r="J103" t="b">
        <f t="shared" si="34"/>
        <v>0</v>
      </c>
      <c r="K103" t="str">
        <f t="shared" si="35"/>
        <v/>
      </c>
    </row>
    <row r="104" spans="1:11">
      <c r="A104" t="s">
        <v>202</v>
      </c>
      <c r="B104" t="b">
        <f t="shared" si="28"/>
        <v>0</v>
      </c>
      <c r="C104" t="s">
        <v>231</v>
      </c>
      <c r="D104" t="b">
        <f t="shared" si="29"/>
        <v>0</v>
      </c>
      <c r="E104" t="b">
        <f t="shared" si="30"/>
        <v>0</v>
      </c>
      <c r="F104" t="b">
        <f t="shared" si="31"/>
        <v>0</v>
      </c>
      <c r="G104" t="str">
        <f t="shared" si="32"/>
        <v/>
      </c>
      <c r="H104" t="s">
        <v>237</v>
      </c>
      <c r="I104" t="b">
        <f t="shared" si="33"/>
        <v>0</v>
      </c>
      <c r="J104" t="b">
        <f t="shared" si="34"/>
        <v>0</v>
      </c>
      <c r="K104" t="str">
        <f t="shared" si="35"/>
        <v/>
      </c>
    </row>
    <row r="105" spans="1:11">
      <c r="A105" t="s">
        <v>202</v>
      </c>
      <c r="B105" t="b">
        <f t="shared" si="28"/>
        <v>0</v>
      </c>
      <c r="C105" t="s">
        <v>231</v>
      </c>
      <c r="D105" t="b">
        <f t="shared" si="29"/>
        <v>0</v>
      </c>
      <c r="E105" t="b">
        <f t="shared" si="30"/>
        <v>0</v>
      </c>
      <c r="F105" t="b">
        <f t="shared" si="31"/>
        <v>0</v>
      </c>
      <c r="G105" t="str">
        <f t="shared" si="32"/>
        <v/>
      </c>
      <c r="H105" t="s">
        <v>238</v>
      </c>
      <c r="I105" t="b">
        <f t="shared" si="33"/>
        <v>0</v>
      </c>
      <c r="J105" t="b">
        <f t="shared" si="34"/>
        <v>0</v>
      </c>
      <c r="K105" t="str">
        <f t="shared" si="35"/>
        <v/>
      </c>
    </row>
    <row r="106" spans="1:11">
      <c r="A106" t="s">
        <v>202</v>
      </c>
      <c r="B106" t="b">
        <f t="shared" si="28"/>
        <v>0</v>
      </c>
      <c r="C106" t="s">
        <v>231</v>
      </c>
      <c r="D106" t="b">
        <f t="shared" si="29"/>
        <v>0</v>
      </c>
      <c r="E106" t="b">
        <f t="shared" si="30"/>
        <v>0</v>
      </c>
      <c r="F106" t="b">
        <f t="shared" si="31"/>
        <v>0</v>
      </c>
      <c r="G106" t="str">
        <f t="shared" si="32"/>
        <v/>
      </c>
      <c r="H106" t="s">
        <v>239</v>
      </c>
      <c r="I106" t="b">
        <f t="shared" si="33"/>
        <v>0</v>
      </c>
      <c r="J106" t="b">
        <f t="shared" si="34"/>
        <v>0</v>
      </c>
      <c r="K106" t="str">
        <f t="shared" si="35"/>
        <v/>
      </c>
    </row>
    <row r="107" spans="1:11">
      <c r="A107" t="s">
        <v>202</v>
      </c>
      <c r="B107" t="b">
        <f t="shared" si="28"/>
        <v>0</v>
      </c>
      <c r="C107" t="s">
        <v>231</v>
      </c>
      <c r="D107" t="b">
        <f t="shared" si="29"/>
        <v>0</v>
      </c>
      <c r="E107" t="b">
        <f t="shared" si="30"/>
        <v>0</v>
      </c>
      <c r="F107" t="b">
        <f t="shared" si="31"/>
        <v>0</v>
      </c>
      <c r="G107" t="str">
        <f t="shared" si="32"/>
        <v/>
      </c>
      <c r="H107" t="s">
        <v>240</v>
      </c>
      <c r="I107" t="b">
        <f t="shared" si="33"/>
        <v>0</v>
      </c>
      <c r="J107" t="b">
        <f t="shared" si="34"/>
        <v>0</v>
      </c>
      <c r="K107" t="str">
        <f t="shared" si="35"/>
        <v/>
      </c>
    </row>
    <row r="108" spans="1:11">
      <c r="A108" t="s">
        <v>202</v>
      </c>
      <c r="B108" t="b">
        <f t="shared" si="28"/>
        <v>0</v>
      </c>
      <c r="C108" t="s">
        <v>231</v>
      </c>
      <c r="D108" t="b">
        <f t="shared" si="29"/>
        <v>0</v>
      </c>
      <c r="E108" t="b">
        <f t="shared" si="30"/>
        <v>0</v>
      </c>
      <c r="F108" t="b">
        <f t="shared" si="31"/>
        <v>0</v>
      </c>
      <c r="G108" t="str">
        <f t="shared" si="32"/>
        <v/>
      </c>
      <c r="H108" t="s">
        <v>241</v>
      </c>
      <c r="I108" t="b">
        <f t="shared" si="33"/>
        <v>0</v>
      </c>
      <c r="J108" t="b">
        <f t="shared" si="34"/>
        <v>0</v>
      </c>
      <c r="K108" t="str">
        <f t="shared" si="35"/>
        <v/>
      </c>
    </row>
    <row r="109" spans="1:11">
      <c r="A109" t="s">
        <v>202</v>
      </c>
      <c r="B109" t="b">
        <f t="shared" si="28"/>
        <v>0</v>
      </c>
      <c r="C109" t="s">
        <v>231</v>
      </c>
      <c r="D109" t="b">
        <f t="shared" si="29"/>
        <v>0</v>
      </c>
      <c r="E109" t="b">
        <f t="shared" si="30"/>
        <v>0</v>
      </c>
      <c r="F109" t="b">
        <f t="shared" si="31"/>
        <v>0</v>
      </c>
      <c r="G109" t="str">
        <f t="shared" si="32"/>
        <v/>
      </c>
      <c r="H109" t="s">
        <v>242</v>
      </c>
      <c r="I109" t="b">
        <f t="shared" si="33"/>
        <v>0</v>
      </c>
      <c r="J109" t="b">
        <f t="shared" si="34"/>
        <v>0</v>
      </c>
      <c r="K109" t="str">
        <f t="shared" si="35"/>
        <v/>
      </c>
    </row>
    <row r="110" spans="1:11">
      <c r="A110" t="s">
        <v>202</v>
      </c>
      <c r="B110" t="b">
        <f t="shared" si="28"/>
        <v>0</v>
      </c>
      <c r="C110" t="s">
        <v>231</v>
      </c>
      <c r="D110" t="b">
        <f t="shared" si="29"/>
        <v>0</v>
      </c>
      <c r="E110" t="b">
        <f t="shared" si="30"/>
        <v>0</v>
      </c>
      <c r="F110" t="b">
        <f t="shared" si="31"/>
        <v>0</v>
      </c>
      <c r="G110" t="str">
        <f t="shared" si="32"/>
        <v/>
      </c>
      <c r="H110" t="s">
        <v>243</v>
      </c>
      <c r="I110" t="b">
        <f t="shared" si="33"/>
        <v>0</v>
      </c>
      <c r="J110" t="b">
        <f t="shared" si="34"/>
        <v>0</v>
      </c>
      <c r="K110" t="str">
        <f t="shared" si="35"/>
        <v/>
      </c>
    </row>
    <row r="111" spans="1:11">
      <c r="A111" t="s">
        <v>202</v>
      </c>
      <c r="B111" t="b">
        <f t="shared" si="28"/>
        <v>0</v>
      </c>
      <c r="C111" t="s">
        <v>231</v>
      </c>
      <c r="D111" t="b">
        <f t="shared" si="29"/>
        <v>0</v>
      </c>
      <c r="E111" t="b">
        <f t="shared" si="30"/>
        <v>0</v>
      </c>
      <c r="F111" t="b">
        <f t="shared" si="31"/>
        <v>0</v>
      </c>
      <c r="G111" t="str">
        <f t="shared" si="32"/>
        <v/>
      </c>
      <c r="H111" t="s">
        <v>244</v>
      </c>
      <c r="I111" t="b">
        <f t="shared" si="33"/>
        <v>0</v>
      </c>
      <c r="J111" t="b">
        <f t="shared" si="34"/>
        <v>0</v>
      </c>
      <c r="K111" t="str">
        <f t="shared" si="35"/>
        <v/>
      </c>
    </row>
    <row r="112" spans="1:11">
      <c r="A112" t="s">
        <v>202</v>
      </c>
      <c r="B112" t="b">
        <f t="shared" si="28"/>
        <v>0</v>
      </c>
      <c r="C112" t="s">
        <v>231</v>
      </c>
      <c r="D112" t="b">
        <f t="shared" si="29"/>
        <v>0</v>
      </c>
      <c r="E112" t="b">
        <f t="shared" si="30"/>
        <v>0</v>
      </c>
      <c r="F112" t="b">
        <f t="shared" si="31"/>
        <v>0</v>
      </c>
      <c r="G112" t="str">
        <f t="shared" si="32"/>
        <v/>
      </c>
      <c r="H112" t="s">
        <v>245</v>
      </c>
      <c r="I112" t="b">
        <f t="shared" si="33"/>
        <v>0</v>
      </c>
      <c r="J112" t="b">
        <f t="shared" si="34"/>
        <v>0</v>
      </c>
      <c r="K112" t="str">
        <f t="shared" si="35"/>
        <v/>
      </c>
    </row>
    <row r="113" spans="1:11">
      <c r="A113" t="s">
        <v>198</v>
      </c>
      <c r="B113" t="b">
        <f t="shared" ref="B113:B119" si="36">VLOOKUP(A113,$N:$O,2,FALSE)</f>
        <v>1</v>
      </c>
      <c r="C113" t="s">
        <v>206</v>
      </c>
      <c r="D113" t="b">
        <f t="shared" ref="D113:D119" si="37">VLOOKUP(C113,$Q:$R,2,FALSE)</f>
        <v>0</v>
      </c>
      <c r="E113" t="b">
        <f t="shared" si="30"/>
        <v>1</v>
      </c>
      <c r="F113" t="b">
        <f t="shared" ref="F113:F119" si="38">IF(COUNTIFS(C:C,C113,E:E,TRUE)&gt;=1,TRUE,FALSE)</f>
        <v>1</v>
      </c>
      <c r="G113" t="str">
        <f t="shared" si="32"/>
        <v>  无感支付 </v>
      </c>
      <c r="H113" t="s">
        <v>270</v>
      </c>
      <c r="I113" t="b">
        <f t="shared" si="33"/>
        <v>1</v>
      </c>
      <c r="J113" t="b">
        <f t="shared" ref="J113:J119" si="39">IF(COUNTIFS(H:H,H113,I:I,TRUE,D:D,TRUE)&gt;=1,TRUE,FALSE)</f>
        <v>0</v>
      </c>
      <c r="K113" t="str">
        <f t="shared" si="35"/>
        <v/>
      </c>
    </row>
    <row r="114" spans="1:11">
      <c r="A114" t="s">
        <v>198</v>
      </c>
      <c r="B114" t="b">
        <f t="shared" si="36"/>
        <v>1</v>
      </c>
      <c r="C114" t="s">
        <v>206</v>
      </c>
      <c r="D114" t="b">
        <f t="shared" si="37"/>
        <v>0</v>
      </c>
      <c r="E114" t="b">
        <f t="shared" si="30"/>
        <v>1</v>
      </c>
      <c r="F114" t="b">
        <f t="shared" si="38"/>
        <v>1</v>
      </c>
      <c r="G114" t="str">
        <f t="shared" si="32"/>
        <v>  无感支付 </v>
      </c>
      <c r="H114" t="s">
        <v>271</v>
      </c>
      <c r="I114" t="b">
        <f t="shared" si="33"/>
        <v>1</v>
      </c>
      <c r="J114" t="b">
        <f t="shared" si="39"/>
        <v>0</v>
      </c>
      <c r="K114" t="str">
        <f t="shared" si="35"/>
        <v/>
      </c>
    </row>
    <row r="115" spans="1:11">
      <c r="A115" t="s">
        <v>198</v>
      </c>
      <c r="B115" t="b">
        <f t="shared" si="36"/>
        <v>1</v>
      </c>
      <c r="C115" t="s">
        <v>206</v>
      </c>
      <c r="D115" t="b">
        <f t="shared" si="37"/>
        <v>0</v>
      </c>
      <c r="E115" t="b">
        <f t="shared" si="30"/>
        <v>1</v>
      </c>
      <c r="F115" t="b">
        <f t="shared" si="38"/>
        <v>1</v>
      </c>
      <c r="G115" t="str">
        <f t="shared" si="32"/>
        <v>  无感支付 </v>
      </c>
      <c r="H115" t="s">
        <v>272</v>
      </c>
      <c r="I115" t="b">
        <f t="shared" si="33"/>
        <v>1</v>
      </c>
      <c r="J115" t="b">
        <f t="shared" si="39"/>
        <v>0</v>
      </c>
      <c r="K115" t="str">
        <f t="shared" si="35"/>
        <v/>
      </c>
    </row>
    <row r="116" spans="1:11">
      <c r="A116" t="s">
        <v>198</v>
      </c>
      <c r="B116" t="b">
        <f t="shared" si="36"/>
        <v>1</v>
      </c>
      <c r="C116" t="s">
        <v>206</v>
      </c>
      <c r="D116" t="b">
        <f t="shared" si="37"/>
        <v>0</v>
      </c>
      <c r="E116" t="b">
        <f t="shared" si="30"/>
        <v>1</v>
      </c>
      <c r="F116" t="b">
        <f t="shared" si="38"/>
        <v>1</v>
      </c>
      <c r="G116" t="str">
        <f t="shared" si="32"/>
        <v>  无感支付 </v>
      </c>
      <c r="H116" t="s">
        <v>273</v>
      </c>
      <c r="I116" t="b">
        <f t="shared" si="33"/>
        <v>1</v>
      </c>
      <c r="J116" t="b">
        <f t="shared" si="39"/>
        <v>0</v>
      </c>
      <c r="K116" t="str">
        <f t="shared" si="35"/>
        <v/>
      </c>
    </row>
    <row r="117" spans="1:11">
      <c r="A117" t="s">
        <v>198</v>
      </c>
      <c r="B117" t="b">
        <f t="shared" si="36"/>
        <v>1</v>
      </c>
      <c r="C117" t="s">
        <v>206</v>
      </c>
      <c r="D117" t="b">
        <f t="shared" si="37"/>
        <v>0</v>
      </c>
      <c r="E117" t="b">
        <f t="shared" si="30"/>
        <v>1</v>
      </c>
      <c r="F117" t="b">
        <f t="shared" si="38"/>
        <v>1</v>
      </c>
      <c r="G117" t="str">
        <f t="shared" si="32"/>
        <v>  无感支付 </v>
      </c>
      <c r="H117" t="s">
        <v>274</v>
      </c>
      <c r="I117" t="b">
        <f t="shared" si="33"/>
        <v>1</v>
      </c>
      <c r="J117" t="b">
        <f t="shared" si="39"/>
        <v>0</v>
      </c>
      <c r="K117" t="str">
        <f t="shared" si="35"/>
        <v/>
      </c>
    </row>
    <row r="118" spans="1:11">
      <c r="A118" t="s">
        <v>198</v>
      </c>
      <c r="B118" t="b">
        <f t="shared" si="36"/>
        <v>1</v>
      </c>
      <c r="C118" t="s">
        <v>206</v>
      </c>
      <c r="D118" t="b">
        <f t="shared" si="37"/>
        <v>0</v>
      </c>
      <c r="E118" t="b">
        <f t="shared" si="30"/>
        <v>1</v>
      </c>
      <c r="F118" t="b">
        <f t="shared" si="38"/>
        <v>1</v>
      </c>
      <c r="G118" t="str">
        <f t="shared" si="32"/>
        <v>  无感支付 </v>
      </c>
      <c r="H118" t="s">
        <v>275</v>
      </c>
      <c r="I118" t="b">
        <f t="shared" si="33"/>
        <v>1</v>
      </c>
      <c r="J118" t="b">
        <f t="shared" si="39"/>
        <v>0</v>
      </c>
      <c r="K118" t="str">
        <f t="shared" si="35"/>
        <v/>
      </c>
    </row>
    <row r="119" spans="1:11">
      <c r="A119" t="s">
        <v>198</v>
      </c>
      <c r="B119" t="b">
        <f t="shared" si="36"/>
        <v>1</v>
      </c>
      <c r="C119" t="s">
        <v>206</v>
      </c>
      <c r="D119" t="b">
        <f t="shared" si="37"/>
        <v>0</v>
      </c>
      <c r="E119" t="b">
        <f t="shared" si="30"/>
        <v>1</v>
      </c>
      <c r="F119" t="b">
        <f t="shared" si="38"/>
        <v>1</v>
      </c>
      <c r="G119" t="str">
        <f t="shared" si="32"/>
        <v>  无感支付 </v>
      </c>
      <c r="H119" t="s">
        <v>276</v>
      </c>
      <c r="I119" t="b">
        <f t="shared" si="33"/>
        <v>1</v>
      </c>
      <c r="J119" t="b">
        <f t="shared" si="39"/>
        <v>0</v>
      </c>
      <c r="K119" t="str">
        <f t="shared" si="35"/>
        <v/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AX162"/>
  <sheetViews>
    <sheetView topLeftCell="A18" workbookViewId="0">
      <selection activeCell="L40" sqref="L40"/>
    </sheetView>
  </sheetViews>
  <sheetFormatPr defaultColWidth="9" defaultRowHeight="13.5"/>
  <cols>
    <col min="1" max="1" width="18.2666666666667" customWidth="1"/>
    <col min="2" max="3" width="17.0916666666667" customWidth="1"/>
    <col min="4" max="4" width="12.9083333333333" customWidth="1"/>
    <col min="5" max="5" width="9.63333333333333" customWidth="1"/>
  </cols>
  <sheetData>
    <row r="1" spans="1:3">
      <c r="A1" t="s">
        <v>277</v>
      </c>
      <c r="B1" t="s">
        <v>278</v>
      </c>
      <c r="C1" t="s">
        <v>279</v>
      </c>
    </row>
    <row r="2" spans="1:4">
      <c r="A2" t="s">
        <v>280</v>
      </c>
      <c r="B2" t="s">
        <v>281</v>
      </c>
      <c r="C2" t="s">
        <v>282</v>
      </c>
      <c r="D2" t="s">
        <v>283</v>
      </c>
    </row>
    <row r="3" spans="1:3">
      <c r="A3" s="6" t="s">
        <v>284</v>
      </c>
      <c r="B3" t="s">
        <v>285</v>
      </c>
      <c r="C3" t="s">
        <v>286</v>
      </c>
    </row>
    <row r="4" spans="1:5">
      <c r="A4" t="s">
        <v>287</v>
      </c>
      <c r="B4" t="s">
        <v>26</v>
      </c>
      <c r="C4" t="s">
        <v>288</v>
      </c>
      <c r="D4" t="s">
        <v>289</v>
      </c>
      <c r="E4" t="s">
        <v>290</v>
      </c>
    </row>
    <row r="5" spans="1:3">
      <c r="A5" t="s">
        <v>291</v>
      </c>
      <c r="B5" t="s">
        <v>292</v>
      </c>
      <c r="C5" t="s">
        <v>293</v>
      </c>
    </row>
    <row r="6" spans="1:3">
      <c r="A6" t="s">
        <v>294</v>
      </c>
      <c r="B6" s="5" t="e">
        <f>IF(#REF!="内外联合核销","","用户手工领取")</f>
        <v>#REF!</v>
      </c>
      <c r="C6" t="s">
        <v>295</v>
      </c>
    </row>
    <row r="7" spans="1:3">
      <c r="A7" t="s">
        <v>296</v>
      </c>
      <c r="B7" t="s">
        <v>297</v>
      </c>
      <c r="C7" t="s">
        <v>298</v>
      </c>
    </row>
    <row r="8" spans="1:3">
      <c r="A8" t="s">
        <v>299</v>
      </c>
      <c r="B8" t="s">
        <v>278</v>
      </c>
      <c r="C8" t="s">
        <v>279</v>
      </c>
    </row>
    <row r="9" spans="1:4">
      <c r="A9" t="s">
        <v>300</v>
      </c>
      <c r="B9" t="s">
        <v>301</v>
      </c>
      <c r="C9" t="s">
        <v>302</v>
      </c>
      <c r="D9" t="s">
        <v>303</v>
      </c>
    </row>
    <row r="10" spans="1:3">
      <c r="A10" t="s">
        <v>304</v>
      </c>
      <c r="B10" t="s">
        <v>278</v>
      </c>
      <c r="C10" t="s">
        <v>279</v>
      </c>
    </row>
    <row r="11" spans="1:3">
      <c r="A11" t="s">
        <v>305</v>
      </c>
      <c r="B11" t="s">
        <v>278</v>
      </c>
      <c r="C11" t="s">
        <v>279</v>
      </c>
    </row>
    <row r="12" spans="1:4">
      <c r="A12" t="s">
        <v>306</v>
      </c>
      <c r="B12" t="s">
        <v>307</v>
      </c>
      <c r="C12" t="s">
        <v>308</v>
      </c>
      <c r="D12" t="s">
        <v>309</v>
      </c>
    </row>
    <row r="13" spans="1:50">
      <c r="A13" t="s">
        <v>310</v>
      </c>
      <c r="B13" s="7" t="s">
        <v>311</v>
      </c>
      <c r="C13" s="7" t="s">
        <v>312</v>
      </c>
      <c r="D13" s="7" t="s">
        <v>313</v>
      </c>
      <c r="E13" s="7" t="s">
        <v>314</v>
      </c>
      <c r="F13" s="7" t="s">
        <v>315</v>
      </c>
      <c r="G13" s="7" t="s">
        <v>316</v>
      </c>
      <c r="H13" s="7" t="s">
        <v>317</v>
      </c>
      <c r="I13" s="7" t="s">
        <v>318</v>
      </c>
      <c r="J13" s="7" t="s">
        <v>319</v>
      </c>
      <c r="K13" s="7" t="s">
        <v>320</v>
      </c>
      <c r="L13" s="7" t="s">
        <v>321</v>
      </c>
      <c r="M13" s="7" t="s">
        <v>322</v>
      </c>
      <c r="N13" s="7" t="s">
        <v>323</v>
      </c>
      <c r="O13" s="7" t="s">
        <v>324</v>
      </c>
      <c r="P13" s="7" t="s">
        <v>325</v>
      </c>
      <c r="Q13" s="7" t="s">
        <v>326</v>
      </c>
      <c r="R13" s="7" t="s">
        <v>327</v>
      </c>
      <c r="S13" s="7" t="s">
        <v>328</v>
      </c>
      <c r="T13" s="7" t="s">
        <v>329</v>
      </c>
      <c r="U13" s="7" t="s">
        <v>330</v>
      </c>
      <c r="V13" s="7" t="s">
        <v>331</v>
      </c>
      <c r="W13" s="7" t="s">
        <v>332</v>
      </c>
      <c r="X13" t="s">
        <v>333</v>
      </c>
      <c r="Y13" t="s">
        <v>334</v>
      </c>
      <c r="Z13" t="s">
        <v>335</v>
      </c>
      <c r="AA13" t="s">
        <v>336</v>
      </c>
      <c r="AB13" t="s">
        <v>337</v>
      </c>
      <c r="AC13" t="s">
        <v>338</v>
      </c>
      <c r="AD13" t="s">
        <v>339</v>
      </c>
      <c r="AE13" t="s">
        <v>340</v>
      </c>
      <c r="AF13" t="s">
        <v>341</v>
      </c>
      <c r="AG13" t="s">
        <v>342</v>
      </c>
      <c r="AH13" t="s">
        <v>343</v>
      </c>
      <c r="AI13" t="s">
        <v>344</v>
      </c>
      <c r="AJ13" t="s">
        <v>345</v>
      </c>
      <c r="AK13" t="s">
        <v>346</v>
      </c>
      <c r="AL13" t="s">
        <v>347</v>
      </c>
      <c r="AM13" t="s">
        <v>348</v>
      </c>
      <c r="AN13" t="s">
        <v>349</v>
      </c>
      <c r="AO13" t="s">
        <v>350</v>
      </c>
      <c r="AP13" t="s">
        <v>351</v>
      </c>
      <c r="AQ13" t="s">
        <v>352</v>
      </c>
      <c r="AR13" t="s">
        <v>353</v>
      </c>
      <c r="AS13" t="s">
        <v>354</v>
      </c>
      <c r="AT13" t="s">
        <v>355</v>
      </c>
      <c r="AU13" t="s">
        <v>356</v>
      </c>
      <c r="AV13" t="s">
        <v>357</v>
      </c>
      <c r="AW13" t="s">
        <v>358</v>
      </c>
      <c r="AX13" t="s">
        <v>359</v>
      </c>
    </row>
    <row r="14" spans="1:3">
      <c r="A14" t="s">
        <v>25</v>
      </c>
      <c r="B14" t="s">
        <v>279</v>
      </c>
      <c r="C14" t="s">
        <v>278</v>
      </c>
    </row>
    <row r="15" spans="1:3">
      <c r="A15" t="s">
        <v>360</v>
      </c>
      <c r="B15" t="s">
        <v>361</v>
      </c>
      <c r="C15" t="s">
        <v>362</v>
      </c>
    </row>
    <row r="16" spans="1:3">
      <c r="A16" t="s">
        <v>363</v>
      </c>
      <c r="B16" t="s">
        <v>364</v>
      </c>
      <c r="C16" t="s">
        <v>365</v>
      </c>
    </row>
    <row r="18" spans="1:4">
      <c r="A18" t="s">
        <v>366</v>
      </c>
      <c r="B18" t="s">
        <v>307</v>
      </c>
      <c r="C18" t="e">
        <f>IF(OR(#REF!="指定周几",#REF!="指定日期"),"","按活动期间连续日")</f>
        <v>#REF!</v>
      </c>
      <c r="D18" t="e">
        <f>IF(AND(#REF!&lt;&gt;"指定周几",#REF!&lt;&gt;"指定日期"),"","按指定日期或周几")</f>
        <v>#REF!</v>
      </c>
    </row>
    <row r="21" spans="1:3">
      <c r="A21" t="s">
        <v>47</v>
      </c>
      <c r="B21" t="s">
        <v>367</v>
      </c>
      <c r="C21" t="s">
        <v>368</v>
      </c>
    </row>
    <row r="22" spans="1:3">
      <c r="A22" t="s">
        <v>50</v>
      </c>
      <c r="B22" t="s">
        <v>369</v>
      </c>
      <c r="C22" t="s">
        <v>370</v>
      </c>
    </row>
    <row r="23" spans="1:3">
      <c r="A23" t="s">
        <v>371</v>
      </c>
      <c r="B23" t="s">
        <v>370</v>
      </c>
      <c r="C23" t="s">
        <v>372</v>
      </c>
    </row>
    <row r="24" spans="1:1">
      <c r="A24" t="s">
        <v>373</v>
      </c>
    </row>
    <row r="25" spans="1:14">
      <c r="A25" t="s">
        <v>374</v>
      </c>
      <c r="B25" t="s">
        <v>375</v>
      </c>
      <c r="C25" t="s">
        <v>376</v>
      </c>
      <c r="D25" t="s">
        <v>377</v>
      </c>
      <c r="E25" t="s">
        <v>378</v>
      </c>
      <c r="F25" t="s">
        <v>379</v>
      </c>
      <c r="G25" t="s">
        <v>380</v>
      </c>
      <c r="H25" t="s">
        <v>381</v>
      </c>
      <c r="I25" t="s">
        <v>382</v>
      </c>
      <c r="J25" t="s">
        <v>383</v>
      </c>
      <c r="K25" t="s">
        <v>384</v>
      </c>
      <c r="L25" t="s">
        <v>385</v>
      </c>
      <c r="M25" t="s">
        <v>386</v>
      </c>
      <c r="N25" t="s">
        <v>387</v>
      </c>
    </row>
    <row r="26" spans="1:4">
      <c r="A26" t="s">
        <v>388</v>
      </c>
      <c r="B26" t="s">
        <v>389</v>
      </c>
      <c r="C26" t="s">
        <v>390</v>
      </c>
      <c r="D26" t="s">
        <v>391</v>
      </c>
    </row>
    <row r="27" spans="1:1">
      <c r="A27" t="s">
        <v>392</v>
      </c>
    </row>
    <row r="28" spans="1:3">
      <c r="A28" t="s">
        <v>393</v>
      </c>
      <c r="B28" t="s">
        <v>394</v>
      </c>
      <c r="C28" t="s">
        <v>395</v>
      </c>
    </row>
    <row r="29" spans="1:7">
      <c r="A29" t="s">
        <v>396</v>
      </c>
      <c r="B29" t="s">
        <v>397</v>
      </c>
      <c r="C29" t="s">
        <v>398</v>
      </c>
      <c r="D29" t="s">
        <v>399</v>
      </c>
      <c r="E29" t="s">
        <v>400</v>
      </c>
      <c r="F29" t="s">
        <v>401</v>
      </c>
      <c r="G29" t="s">
        <v>402</v>
      </c>
    </row>
    <row r="30" spans="1:3">
      <c r="A30" t="s">
        <v>403</v>
      </c>
      <c r="B30" t="s">
        <v>404</v>
      </c>
      <c r="C30" t="s">
        <v>405</v>
      </c>
    </row>
    <row r="31" spans="1:6">
      <c r="A31" t="s">
        <v>403</v>
      </c>
      <c r="B31" t="s">
        <v>406</v>
      </c>
      <c r="C31" t="s">
        <v>407</v>
      </c>
      <c r="D31" t="s">
        <v>408</v>
      </c>
      <c r="E31" t="s">
        <v>409</v>
      </c>
      <c r="F31" t="s">
        <v>410</v>
      </c>
    </row>
    <row r="32" spans="1:5">
      <c r="A32" t="s">
        <v>403</v>
      </c>
      <c r="B32" t="s">
        <v>411</v>
      </c>
      <c r="C32" t="s">
        <v>412</v>
      </c>
      <c r="D32" t="s">
        <v>413</v>
      </c>
      <c r="E32" t="s">
        <v>414</v>
      </c>
    </row>
    <row r="33" spans="1:3">
      <c r="A33" t="s">
        <v>403</v>
      </c>
      <c r="B33" t="s">
        <v>404</v>
      </c>
      <c r="C33" t="s">
        <v>405</v>
      </c>
    </row>
    <row r="34" spans="1:3">
      <c r="A34" t="s">
        <v>403</v>
      </c>
      <c r="B34" t="s">
        <v>285</v>
      </c>
      <c r="C34" t="s">
        <v>404</v>
      </c>
    </row>
    <row r="35" spans="1:2">
      <c r="A35" t="s">
        <v>403</v>
      </c>
      <c r="B35" t="s">
        <v>415</v>
      </c>
    </row>
    <row r="36" spans="1:3">
      <c r="A36" t="s">
        <v>416</v>
      </c>
      <c r="B36" t="s">
        <v>367</v>
      </c>
      <c r="C36" t="s">
        <v>368</v>
      </c>
    </row>
    <row r="37" spans="1:3">
      <c r="A37" t="s">
        <v>417</v>
      </c>
      <c r="B37" t="s">
        <v>418</v>
      </c>
      <c r="C37" t="s">
        <v>419</v>
      </c>
    </row>
    <row r="38" spans="1:5">
      <c r="A38" t="s">
        <v>420</v>
      </c>
      <c r="B38" t="s">
        <v>421</v>
      </c>
      <c r="C38" t="s">
        <v>422</v>
      </c>
      <c r="D38" t="s">
        <v>423</v>
      </c>
      <c r="E38" t="s">
        <v>424</v>
      </c>
    </row>
    <row r="39" spans="1:3">
      <c r="A39" t="s">
        <v>425</v>
      </c>
      <c r="B39" t="s">
        <v>367</v>
      </c>
      <c r="C39" t="s">
        <v>368</v>
      </c>
    </row>
    <row r="40" spans="1:3">
      <c r="A40" t="s">
        <v>417</v>
      </c>
      <c r="B40" t="s">
        <v>418</v>
      </c>
      <c r="C40" t="s">
        <v>419</v>
      </c>
    </row>
    <row r="41" spans="1:5">
      <c r="A41" t="s">
        <v>420</v>
      </c>
      <c r="B41" t="s">
        <v>421</v>
      </c>
      <c r="C41" t="s">
        <v>422</v>
      </c>
      <c r="D41" t="s">
        <v>423</v>
      </c>
      <c r="E41" t="s">
        <v>424</v>
      </c>
    </row>
    <row r="42" spans="1:1">
      <c r="A42" t="s">
        <v>426</v>
      </c>
    </row>
    <row r="43" spans="1:7">
      <c r="A43" t="s">
        <v>427</v>
      </c>
      <c r="B43" t="s">
        <v>418</v>
      </c>
      <c r="C43" t="s">
        <v>419</v>
      </c>
      <c r="D43" t="s">
        <v>421</v>
      </c>
      <c r="E43" t="s">
        <v>422</v>
      </c>
      <c r="F43" t="s">
        <v>423</v>
      </c>
      <c r="G43" t="s">
        <v>424</v>
      </c>
    </row>
    <row r="44" spans="1:3">
      <c r="A44" t="s">
        <v>428</v>
      </c>
      <c r="B44" t="s">
        <v>367</v>
      </c>
      <c r="C44" t="s">
        <v>368</v>
      </c>
    </row>
    <row r="45" spans="1:3">
      <c r="A45" t="s">
        <v>429</v>
      </c>
      <c r="B45" t="s">
        <v>307</v>
      </c>
      <c r="C45" t="s">
        <v>308</v>
      </c>
    </row>
    <row r="46" spans="1:50">
      <c r="A46" t="s">
        <v>430</v>
      </c>
      <c r="B46" s="7" t="s">
        <v>311</v>
      </c>
      <c r="C46" s="7" t="s">
        <v>312</v>
      </c>
      <c r="D46" s="7" t="s">
        <v>313</v>
      </c>
      <c r="E46" s="7" t="s">
        <v>314</v>
      </c>
      <c r="F46" s="7" t="s">
        <v>315</v>
      </c>
      <c r="G46" s="7" t="s">
        <v>316</v>
      </c>
      <c r="H46" s="7" t="s">
        <v>317</v>
      </c>
      <c r="I46" s="7" t="s">
        <v>318</v>
      </c>
      <c r="J46" s="7" t="s">
        <v>319</v>
      </c>
      <c r="K46" s="7" t="s">
        <v>320</v>
      </c>
      <c r="L46" s="7" t="s">
        <v>321</v>
      </c>
      <c r="M46" s="7" t="s">
        <v>322</v>
      </c>
      <c r="N46" s="7" t="s">
        <v>323</v>
      </c>
      <c r="O46" s="7" t="s">
        <v>324</v>
      </c>
      <c r="P46" s="7" t="s">
        <v>325</v>
      </c>
      <c r="Q46" s="7" t="s">
        <v>326</v>
      </c>
      <c r="R46" s="7" t="s">
        <v>327</v>
      </c>
      <c r="S46" s="7" t="s">
        <v>328</v>
      </c>
      <c r="T46" s="7" t="s">
        <v>329</v>
      </c>
      <c r="U46" s="7" t="s">
        <v>330</v>
      </c>
      <c r="V46" s="7" t="s">
        <v>331</v>
      </c>
      <c r="W46" s="7" t="s">
        <v>332</v>
      </c>
      <c r="X46" t="s">
        <v>333</v>
      </c>
      <c r="Y46" t="s">
        <v>334</v>
      </c>
      <c r="Z46" t="s">
        <v>335</v>
      </c>
      <c r="AA46" t="s">
        <v>336</v>
      </c>
      <c r="AB46" t="s">
        <v>337</v>
      </c>
      <c r="AC46" t="s">
        <v>338</v>
      </c>
      <c r="AD46" t="s">
        <v>339</v>
      </c>
      <c r="AE46" t="s">
        <v>340</v>
      </c>
      <c r="AF46" t="s">
        <v>341</v>
      </c>
      <c r="AG46" t="s">
        <v>342</v>
      </c>
      <c r="AH46" t="s">
        <v>343</v>
      </c>
      <c r="AI46" t="s">
        <v>344</v>
      </c>
      <c r="AJ46" t="s">
        <v>345</v>
      </c>
      <c r="AK46" t="s">
        <v>346</v>
      </c>
      <c r="AL46" t="s">
        <v>347</v>
      </c>
      <c r="AM46" t="s">
        <v>348</v>
      </c>
      <c r="AN46" t="s">
        <v>349</v>
      </c>
      <c r="AO46" t="s">
        <v>350</v>
      </c>
      <c r="AP46" t="s">
        <v>351</v>
      </c>
      <c r="AQ46" t="s">
        <v>352</v>
      </c>
      <c r="AR46" t="s">
        <v>353</v>
      </c>
      <c r="AS46" t="s">
        <v>354</v>
      </c>
      <c r="AT46" t="s">
        <v>355</v>
      </c>
      <c r="AU46" t="s">
        <v>356</v>
      </c>
      <c r="AV46" t="s">
        <v>357</v>
      </c>
      <c r="AW46" t="s">
        <v>358</v>
      </c>
      <c r="AX46" t="s">
        <v>359</v>
      </c>
    </row>
    <row r="47" spans="1:3">
      <c r="A47" t="s">
        <v>431</v>
      </c>
      <c r="B47" t="s">
        <v>367</v>
      </c>
      <c r="C47" t="s">
        <v>368</v>
      </c>
    </row>
    <row r="50" spans="1:6">
      <c r="A50" s="6" t="s">
        <v>432</v>
      </c>
      <c r="B50" t="s">
        <v>433</v>
      </c>
      <c r="C50" t="s">
        <v>434</v>
      </c>
      <c r="D50" t="s">
        <v>435</v>
      </c>
      <c r="E50" t="s">
        <v>436</v>
      </c>
      <c r="F50" t="s">
        <v>437</v>
      </c>
    </row>
    <row r="51" spans="1:3">
      <c r="A51" s="6" t="s">
        <v>438</v>
      </c>
      <c r="B51" t="s">
        <v>368</v>
      </c>
      <c r="C51" t="s">
        <v>367</v>
      </c>
    </row>
    <row r="52" spans="1:6">
      <c r="A52" t="s">
        <v>439</v>
      </c>
      <c r="B52" t="s">
        <v>440</v>
      </c>
      <c r="C52" t="s">
        <v>441</v>
      </c>
      <c r="D52" t="s">
        <v>442</v>
      </c>
      <c r="E52" t="s">
        <v>443</v>
      </c>
      <c r="F52" t="s">
        <v>444</v>
      </c>
    </row>
    <row r="53" spans="1:6">
      <c r="A53" t="s">
        <v>445</v>
      </c>
      <c r="B53" t="s">
        <v>446</v>
      </c>
      <c r="C53" t="s">
        <v>447</v>
      </c>
      <c r="D53" t="s">
        <v>448</v>
      </c>
      <c r="E53" t="s">
        <v>449</v>
      </c>
      <c r="F53" t="s">
        <v>450</v>
      </c>
    </row>
    <row r="54" spans="1:4">
      <c r="A54" t="s">
        <v>451</v>
      </c>
      <c r="B54" t="s">
        <v>452</v>
      </c>
      <c r="C54" t="s">
        <v>453</v>
      </c>
      <c r="D54" t="s">
        <v>454</v>
      </c>
    </row>
    <row r="55" s="5" customFormat="1" spans="1:7">
      <c r="A55" s="5" t="s">
        <v>455</v>
      </c>
      <c r="B55" s="5" t="s">
        <v>456</v>
      </c>
      <c r="C55" s="5" t="e">
        <f>IF(#REF!&lt;&gt;"用户手工领取","卡号","")</f>
        <v>#REF!</v>
      </c>
      <c r="D55" s="5" t="e">
        <f>IF(#REF!&lt;&gt;"用户手工领取","手机号","")</f>
        <v>#REF!</v>
      </c>
      <c r="E55" s="5" t="e">
        <f>IF(#REF!&lt;&gt;"用户手工领取","手机Pay ID","")</f>
        <v>#REF!</v>
      </c>
      <c r="F55" s="5" t="e">
        <f>IF(#REF!&lt;&gt;"用户手工领取","外部用户ID","")</f>
        <v>#REF!</v>
      </c>
      <c r="G55" s="5" t="s">
        <v>457</v>
      </c>
    </row>
    <row r="56" spans="1:3">
      <c r="A56" t="s">
        <v>458</v>
      </c>
      <c r="B56" t="s">
        <v>307</v>
      </c>
      <c r="C56" t="s">
        <v>459</v>
      </c>
    </row>
    <row r="57" spans="1:3">
      <c r="A57" t="s">
        <v>460</v>
      </c>
      <c r="B57" t="s">
        <v>368</v>
      </c>
      <c r="C57" t="s">
        <v>367</v>
      </c>
    </row>
    <row r="58" ht="14.25" spans="1:10">
      <c r="A58" t="s">
        <v>461</v>
      </c>
      <c r="B58" t="s">
        <v>462</v>
      </c>
      <c r="C58" t="s">
        <v>463</v>
      </c>
      <c r="D58" t="s">
        <v>464</v>
      </c>
      <c r="E58" t="s">
        <v>465</v>
      </c>
      <c r="J58" s="8" t="s">
        <v>466</v>
      </c>
    </row>
    <row r="59" spans="1:10">
      <c r="A59" t="s">
        <v>467</v>
      </c>
      <c r="B59" t="s">
        <v>307</v>
      </c>
      <c r="C59" t="s">
        <v>278</v>
      </c>
      <c r="D59" t="s">
        <v>279</v>
      </c>
      <c r="J59" s="9" t="s">
        <v>468</v>
      </c>
    </row>
    <row r="60" spans="1:10">
      <c r="A60" t="s">
        <v>469</v>
      </c>
      <c r="B60" t="s">
        <v>307</v>
      </c>
      <c r="C60" t="s">
        <v>278</v>
      </c>
      <c r="D60" t="s">
        <v>279</v>
      </c>
      <c r="J60" s="9" t="s">
        <v>470</v>
      </c>
    </row>
    <row r="61" spans="1:10">
      <c r="A61" t="s">
        <v>471</v>
      </c>
      <c r="B61" t="s">
        <v>307</v>
      </c>
      <c r="C61" t="s">
        <v>459</v>
      </c>
      <c r="J61" s="9" t="s">
        <v>472</v>
      </c>
    </row>
    <row r="62" spans="1:10">
      <c r="A62" t="s">
        <v>473</v>
      </c>
      <c r="B62" t="s">
        <v>307</v>
      </c>
      <c r="C62" t="s">
        <v>278</v>
      </c>
      <c r="D62" t="s">
        <v>279</v>
      </c>
      <c r="J62" s="9" t="s">
        <v>474</v>
      </c>
    </row>
    <row r="63" spans="1:10">
      <c r="A63" t="s">
        <v>475</v>
      </c>
      <c r="B63" t="s">
        <v>307</v>
      </c>
      <c r="C63" t="s">
        <v>278</v>
      </c>
      <c r="D63" t="s">
        <v>279</v>
      </c>
      <c r="J63" s="9" t="s">
        <v>476</v>
      </c>
    </row>
    <row r="64" spans="1:10">
      <c r="A64" t="s">
        <v>471</v>
      </c>
      <c r="B64" t="s">
        <v>307</v>
      </c>
      <c r="C64" t="s">
        <v>459</v>
      </c>
      <c r="J64" s="9" t="s">
        <v>477</v>
      </c>
    </row>
    <row r="65" spans="1:10">
      <c r="A65" t="s">
        <v>478</v>
      </c>
      <c r="B65" t="s">
        <v>307</v>
      </c>
      <c r="C65" t="s">
        <v>459</v>
      </c>
      <c r="J65" s="9" t="s">
        <v>479</v>
      </c>
    </row>
    <row r="66" spans="1:10">
      <c r="A66" t="s">
        <v>480</v>
      </c>
      <c r="J66" s="9" t="s">
        <v>481</v>
      </c>
    </row>
    <row r="67" spans="1:10">
      <c r="A67" t="s">
        <v>482</v>
      </c>
      <c r="B67" t="s">
        <v>483</v>
      </c>
      <c r="C67" t="s">
        <v>484</v>
      </c>
      <c r="J67" s="9" t="s">
        <v>485</v>
      </c>
    </row>
    <row r="68" spans="1:10">
      <c r="A68" t="s">
        <v>486</v>
      </c>
      <c r="B68" t="s">
        <v>483</v>
      </c>
      <c r="C68" t="s">
        <v>484</v>
      </c>
      <c r="J68" s="9" t="s">
        <v>487</v>
      </c>
    </row>
    <row r="69" spans="10:10">
      <c r="J69" s="9" t="s">
        <v>488</v>
      </c>
    </row>
    <row r="70" spans="10:10">
      <c r="J70" s="9" t="s">
        <v>489</v>
      </c>
    </row>
    <row r="71" spans="10:10">
      <c r="J71" s="9" t="s">
        <v>490</v>
      </c>
    </row>
    <row r="72" spans="1:10">
      <c r="A72" t="s">
        <v>98</v>
      </c>
      <c r="B72" t="s">
        <v>491</v>
      </c>
      <c r="C72" t="s">
        <v>492</v>
      </c>
      <c r="D72" t="s">
        <v>464</v>
      </c>
      <c r="E72" t="s">
        <v>465</v>
      </c>
      <c r="J72" s="9" t="s">
        <v>493</v>
      </c>
    </row>
    <row r="73" spans="1:10">
      <c r="A73" t="s">
        <v>494</v>
      </c>
      <c r="B73" t="s">
        <v>278</v>
      </c>
      <c r="C73" t="s">
        <v>279</v>
      </c>
      <c r="J73" s="9" t="s">
        <v>495</v>
      </c>
    </row>
    <row r="74" spans="1:10">
      <c r="A74" t="s">
        <v>496</v>
      </c>
      <c r="B74" t="s">
        <v>491</v>
      </c>
      <c r="C74" t="s">
        <v>492</v>
      </c>
      <c r="D74" t="s">
        <v>464</v>
      </c>
      <c r="E74" t="s">
        <v>465</v>
      </c>
      <c r="J74" s="9" t="s">
        <v>497</v>
      </c>
    </row>
    <row r="75" spans="1:10">
      <c r="A75" t="s">
        <v>498</v>
      </c>
      <c r="J75" s="9" t="s">
        <v>499</v>
      </c>
    </row>
    <row r="76" spans="1:10">
      <c r="A76" t="s">
        <v>59</v>
      </c>
      <c r="J76" s="9" t="s">
        <v>500</v>
      </c>
    </row>
    <row r="77" spans="1:10">
      <c r="A77" t="s">
        <v>501</v>
      </c>
      <c r="J77" s="9" t="s">
        <v>502</v>
      </c>
    </row>
    <row r="78" spans="1:10">
      <c r="A78" t="s">
        <v>160</v>
      </c>
      <c r="B78" t="s">
        <v>491</v>
      </c>
      <c r="C78" t="s">
        <v>492</v>
      </c>
      <c r="J78" s="9" t="s">
        <v>503</v>
      </c>
    </row>
    <row r="79" spans="1:10">
      <c r="A79" t="s">
        <v>504</v>
      </c>
      <c r="J79" s="9" t="s">
        <v>505</v>
      </c>
    </row>
    <row r="80" spans="1:10">
      <c r="A80" t="s">
        <v>506</v>
      </c>
      <c r="B80" t="s">
        <v>368</v>
      </c>
      <c r="C80" t="s">
        <v>367</v>
      </c>
      <c r="J80" s="9" t="s">
        <v>507</v>
      </c>
    </row>
    <row r="81" spans="1:10">
      <c r="A81" t="s">
        <v>508</v>
      </c>
      <c r="B81" t="s">
        <v>368</v>
      </c>
      <c r="C81" t="s">
        <v>367</v>
      </c>
      <c r="J81" s="9" t="s">
        <v>509</v>
      </c>
    </row>
    <row r="82" spans="10:10">
      <c r="J82" s="9" t="s">
        <v>510</v>
      </c>
    </row>
    <row r="83" spans="1:10">
      <c r="A83" t="s">
        <v>511</v>
      </c>
      <c r="B83" t="s">
        <v>278</v>
      </c>
      <c r="C83" t="s">
        <v>279</v>
      </c>
      <c r="J83" s="9" t="s">
        <v>512</v>
      </c>
    </row>
    <row r="84" spans="1:10">
      <c r="A84" t="s">
        <v>513</v>
      </c>
      <c r="J84" s="9" t="s">
        <v>514</v>
      </c>
    </row>
    <row r="85" spans="1:10">
      <c r="A85" t="s">
        <v>515</v>
      </c>
      <c r="B85" t="s">
        <v>491</v>
      </c>
      <c r="C85" t="s">
        <v>492</v>
      </c>
      <c r="D85" t="s">
        <v>516</v>
      </c>
      <c r="J85" s="9" t="s">
        <v>517</v>
      </c>
    </row>
    <row r="86" spans="1:10">
      <c r="A86" t="s">
        <v>518</v>
      </c>
      <c r="B86" t="s">
        <v>491</v>
      </c>
      <c r="C86" t="s">
        <v>492</v>
      </c>
      <c r="J86" s="9" t="s">
        <v>519</v>
      </c>
    </row>
    <row r="87" spans="1:10">
      <c r="A87" t="s">
        <v>520</v>
      </c>
      <c r="B87" t="s">
        <v>491</v>
      </c>
      <c r="C87" t="s">
        <v>492</v>
      </c>
      <c r="J87" s="9" t="s">
        <v>521</v>
      </c>
    </row>
    <row r="88" spans="1:10">
      <c r="A88" t="s">
        <v>522</v>
      </c>
      <c r="B88" t="s">
        <v>491</v>
      </c>
      <c r="C88" t="s">
        <v>492</v>
      </c>
      <c r="J88" s="9" t="s">
        <v>523</v>
      </c>
    </row>
    <row r="89" spans="1:10">
      <c r="A89" t="s">
        <v>524</v>
      </c>
      <c r="B89" t="s">
        <v>491</v>
      </c>
      <c r="C89" t="s">
        <v>492</v>
      </c>
      <c r="J89" s="9" t="s">
        <v>525</v>
      </c>
    </row>
    <row r="90" spans="10:10">
      <c r="J90" s="9" t="s">
        <v>526</v>
      </c>
    </row>
    <row r="91" spans="10:10">
      <c r="J91" s="9" t="s">
        <v>527</v>
      </c>
    </row>
    <row r="92" spans="1:10">
      <c r="A92" t="s">
        <v>162</v>
      </c>
      <c r="B92" t="s">
        <v>491</v>
      </c>
      <c r="C92" t="s">
        <v>492</v>
      </c>
      <c r="D92" t="s">
        <v>464</v>
      </c>
      <c r="E92" t="s">
        <v>465</v>
      </c>
      <c r="J92" s="9" t="s">
        <v>528</v>
      </c>
    </row>
    <row r="93" spans="1:10">
      <c r="A93" t="s">
        <v>461</v>
      </c>
      <c r="B93" t="s">
        <v>491</v>
      </c>
      <c r="C93" t="s">
        <v>492</v>
      </c>
      <c r="D93" t="s">
        <v>464</v>
      </c>
      <c r="E93" t="s">
        <v>465</v>
      </c>
      <c r="J93" s="9" t="s">
        <v>529</v>
      </c>
    </row>
    <row r="94" spans="1:10">
      <c r="A94" t="s">
        <v>530</v>
      </c>
      <c r="B94" t="s">
        <v>367</v>
      </c>
      <c r="C94" t="s">
        <v>368</v>
      </c>
      <c r="J94" s="9" t="s">
        <v>531</v>
      </c>
    </row>
    <row r="95" spans="1:10">
      <c r="A95" t="s">
        <v>532</v>
      </c>
      <c r="B95" t="s">
        <v>307</v>
      </c>
      <c r="C95" t="s">
        <v>278</v>
      </c>
      <c r="J95" s="9" t="s">
        <v>533</v>
      </c>
    </row>
    <row r="96" spans="1:10">
      <c r="A96" t="s">
        <v>534</v>
      </c>
      <c r="B96" t="s">
        <v>367</v>
      </c>
      <c r="C96" t="s">
        <v>368</v>
      </c>
      <c r="J96" s="9" t="s">
        <v>535</v>
      </c>
    </row>
    <row r="97" spans="1:10">
      <c r="A97" t="s">
        <v>536</v>
      </c>
      <c r="B97" t="s">
        <v>307</v>
      </c>
      <c r="C97" t="s">
        <v>537</v>
      </c>
      <c r="D97" t="s">
        <v>538</v>
      </c>
      <c r="J97" s="9" t="s">
        <v>539</v>
      </c>
    </row>
    <row r="98" spans="1:10">
      <c r="A98" t="s">
        <v>540</v>
      </c>
      <c r="B98" t="s">
        <v>491</v>
      </c>
      <c r="C98" t="s">
        <v>492</v>
      </c>
      <c r="J98" s="9" t="s">
        <v>541</v>
      </c>
    </row>
    <row r="99" spans="1:10">
      <c r="A99" t="s">
        <v>542</v>
      </c>
      <c r="J99" s="9" t="s">
        <v>543</v>
      </c>
    </row>
    <row r="100" spans="10:10">
      <c r="J100" s="9" t="s">
        <v>544</v>
      </c>
    </row>
    <row r="101" spans="10:10">
      <c r="J101" s="9" t="s">
        <v>545</v>
      </c>
    </row>
    <row r="102" spans="1:10">
      <c r="A102" t="s">
        <v>478</v>
      </c>
      <c r="B102" t="s">
        <v>307</v>
      </c>
      <c r="C102" t="s">
        <v>459</v>
      </c>
      <c r="J102" s="9" t="s">
        <v>546</v>
      </c>
    </row>
    <row r="103" spans="1:10">
      <c r="A103" t="s">
        <v>480</v>
      </c>
      <c r="J103" s="9" t="s">
        <v>547</v>
      </c>
    </row>
    <row r="104" spans="1:10">
      <c r="A104" t="s">
        <v>482</v>
      </c>
      <c r="B104" t="s">
        <v>483</v>
      </c>
      <c r="C104" t="s">
        <v>484</v>
      </c>
      <c r="J104" s="9" t="s">
        <v>548</v>
      </c>
    </row>
    <row r="105" spans="10:10">
      <c r="J105" s="9" t="s">
        <v>549</v>
      </c>
    </row>
    <row r="106" spans="1:10">
      <c r="A106" t="s">
        <v>550</v>
      </c>
      <c r="B106" t="s">
        <v>279</v>
      </c>
      <c r="C106" t="s">
        <v>278</v>
      </c>
      <c r="J106" s="9" t="s">
        <v>551</v>
      </c>
    </row>
    <row r="107" spans="1:10">
      <c r="A107" t="s">
        <v>552</v>
      </c>
      <c r="B107">
        <v>1</v>
      </c>
      <c r="J107" s="9" t="s">
        <v>553</v>
      </c>
    </row>
    <row r="108" spans="10:10">
      <c r="J108" s="9" t="s">
        <v>554</v>
      </c>
    </row>
    <row r="109" spans="10:10">
      <c r="J109" s="9" t="s">
        <v>555</v>
      </c>
    </row>
    <row r="110" spans="10:10">
      <c r="J110" s="9" t="s">
        <v>556</v>
      </c>
    </row>
    <row r="111" spans="10:10">
      <c r="J111" s="9" t="s">
        <v>557</v>
      </c>
    </row>
    <row r="112" spans="10:10">
      <c r="J112" s="9" t="s">
        <v>558</v>
      </c>
    </row>
    <row r="113" spans="10:10">
      <c r="J113" s="9" t="s">
        <v>559</v>
      </c>
    </row>
    <row r="114" spans="10:10">
      <c r="J114" s="9" t="s">
        <v>560</v>
      </c>
    </row>
    <row r="115" spans="10:10">
      <c r="J115" s="9" t="s">
        <v>561</v>
      </c>
    </row>
    <row r="116" spans="10:10">
      <c r="J116" s="9" t="s">
        <v>562</v>
      </c>
    </row>
    <row r="117" spans="10:10">
      <c r="J117" s="9" t="s">
        <v>563</v>
      </c>
    </row>
    <row r="118" spans="10:10">
      <c r="J118" s="9" t="s">
        <v>564</v>
      </c>
    </row>
    <row r="119" spans="10:10">
      <c r="J119" s="9" t="s">
        <v>565</v>
      </c>
    </row>
    <row r="120" spans="10:10">
      <c r="J120" s="9" t="s">
        <v>566</v>
      </c>
    </row>
    <row r="121" spans="10:10">
      <c r="J121" s="9" t="s">
        <v>567</v>
      </c>
    </row>
    <row r="122" spans="10:10">
      <c r="J122" s="9" t="s">
        <v>568</v>
      </c>
    </row>
    <row r="123" spans="10:10">
      <c r="J123" s="9" t="s">
        <v>569</v>
      </c>
    </row>
    <row r="124" spans="10:10">
      <c r="J124" s="9" t="s">
        <v>570</v>
      </c>
    </row>
    <row r="125" spans="10:10">
      <c r="J125" s="9" t="s">
        <v>571</v>
      </c>
    </row>
    <row r="126" spans="10:10">
      <c r="J126" s="9" t="s">
        <v>572</v>
      </c>
    </row>
    <row r="127" spans="10:10">
      <c r="J127" s="9" t="s">
        <v>573</v>
      </c>
    </row>
    <row r="128" spans="10:10">
      <c r="J128" s="9" t="s">
        <v>574</v>
      </c>
    </row>
    <row r="129" spans="10:10">
      <c r="J129" s="9" t="s">
        <v>575</v>
      </c>
    </row>
    <row r="130" spans="10:10">
      <c r="J130" s="9" t="s">
        <v>576</v>
      </c>
    </row>
    <row r="131" spans="10:10">
      <c r="J131" s="9" t="s">
        <v>577</v>
      </c>
    </row>
    <row r="132" spans="10:10">
      <c r="J132" s="9" t="s">
        <v>578</v>
      </c>
    </row>
    <row r="133" spans="10:10">
      <c r="J133" s="9" t="s">
        <v>579</v>
      </c>
    </row>
    <row r="134" spans="10:10">
      <c r="J134" s="9" t="s">
        <v>580</v>
      </c>
    </row>
    <row r="135" spans="10:10">
      <c r="J135" s="9" t="s">
        <v>581</v>
      </c>
    </row>
    <row r="136" spans="10:10">
      <c r="J136" s="9" t="s">
        <v>582</v>
      </c>
    </row>
    <row r="137" spans="10:10">
      <c r="J137" s="9" t="s">
        <v>583</v>
      </c>
    </row>
    <row r="138" spans="10:10">
      <c r="J138" s="9" t="s">
        <v>584</v>
      </c>
    </row>
    <row r="139" spans="10:10">
      <c r="J139" s="9" t="s">
        <v>585</v>
      </c>
    </row>
    <row r="140" spans="10:10">
      <c r="J140" s="9" t="s">
        <v>586</v>
      </c>
    </row>
    <row r="141" spans="10:10">
      <c r="J141" s="9" t="s">
        <v>587</v>
      </c>
    </row>
    <row r="142" spans="10:10">
      <c r="J142" s="9" t="s">
        <v>588</v>
      </c>
    </row>
    <row r="143" spans="10:10">
      <c r="J143" s="9" t="s">
        <v>589</v>
      </c>
    </row>
    <row r="144" spans="10:10">
      <c r="J144" s="9" t="s">
        <v>590</v>
      </c>
    </row>
    <row r="145" spans="10:10">
      <c r="J145" s="9" t="s">
        <v>591</v>
      </c>
    </row>
    <row r="146" spans="10:10">
      <c r="J146" s="9" t="s">
        <v>592</v>
      </c>
    </row>
    <row r="147" spans="10:10">
      <c r="J147" s="9" t="s">
        <v>593</v>
      </c>
    </row>
    <row r="148" spans="10:10">
      <c r="J148" s="9" t="s">
        <v>594</v>
      </c>
    </row>
    <row r="149" spans="10:10">
      <c r="J149" s="9" t="s">
        <v>595</v>
      </c>
    </row>
    <row r="150" spans="10:10">
      <c r="J150" s="9" t="s">
        <v>596</v>
      </c>
    </row>
    <row r="151" spans="10:10">
      <c r="J151" s="9" t="s">
        <v>597</v>
      </c>
    </row>
    <row r="152" spans="10:10">
      <c r="J152" s="9" t="s">
        <v>598</v>
      </c>
    </row>
    <row r="153" spans="10:10">
      <c r="J153" s="9" t="s">
        <v>599</v>
      </c>
    </row>
    <row r="154" spans="10:10">
      <c r="J154" s="9" t="s">
        <v>600</v>
      </c>
    </row>
    <row r="155" spans="10:10">
      <c r="J155" s="9" t="s">
        <v>601</v>
      </c>
    </row>
    <row r="156" spans="10:10">
      <c r="J156" s="9" t="s">
        <v>602</v>
      </c>
    </row>
    <row r="157" spans="10:10">
      <c r="J157" s="9" t="s">
        <v>603</v>
      </c>
    </row>
    <row r="158" spans="10:10">
      <c r="J158" s="9" t="s">
        <v>604</v>
      </c>
    </row>
    <row r="159" spans="10:10">
      <c r="J159" s="9" t="s">
        <v>605</v>
      </c>
    </row>
    <row r="160" spans="10:10">
      <c r="J160" s="9" t="s">
        <v>606</v>
      </c>
    </row>
    <row r="161" spans="10:10">
      <c r="J161" s="9" t="s">
        <v>607</v>
      </c>
    </row>
    <row r="162" spans="10:10">
      <c r="J162" s="9" t="s">
        <v>608</v>
      </c>
    </row>
  </sheetData>
  <sortState ref="K2:M51">
    <sortCondition ref="M2:M51"/>
  </sortState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4"/>
  <sheetViews>
    <sheetView tabSelected="1" workbookViewId="0">
      <selection activeCell="F13" sqref="F13"/>
    </sheetView>
  </sheetViews>
  <sheetFormatPr defaultColWidth="9" defaultRowHeight="13.5" outlineLevelRow="3" outlineLevelCol="6"/>
  <cols>
    <col min="1" max="1" width="5.725" customWidth="1"/>
    <col min="2" max="2" width="31.9083333333333" customWidth="1"/>
    <col min="3" max="3" width="7.45" customWidth="1"/>
    <col min="6" max="6" width="19.3666666666667" customWidth="1"/>
    <col min="7" max="7" width="39.3666666666667" customWidth="1"/>
  </cols>
  <sheetData>
    <row r="1" ht="14.25" spans="1:7">
      <c r="A1" s="1" t="s">
        <v>609</v>
      </c>
      <c r="B1" s="2" t="s">
        <v>610</v>
      </c>
      <c r="C1" s="2" t="s">
        <v>611</v>
      </c>
      <c r="D1" s="2" t="s">
        <v>612</v>
      </c>
      <c r="E1" s="2" t="s">
        <v>613</v>
      </c>
      <c r="F1" s="2" t="s">
        <v>614</v>
      </c>
      <c r="G1" s="2" t="s">
        <v>615</v>
      </c>
    </row>
    <row r="2" ht="14.25" spans="1:7">
      <c r="A2" s="3">
        <v>1</v>
      </c>
      <c r="B2" s="4" t="s">
        <v>616</v>
      </c>
      <c r="C2" s="3" t="s">
        <v>617</v>
      </c>
      <c r="D2" s="3" t="s">
        <v>618</v>
      </c>
      <c r="E2" s="3" t="s">
        <v>619</v>
      </c>
      <c r="F2" s="3" t="s">
        <v>620</v>
      </c>
      <c r="G2" s="4" t="s">
        <v>621</v>
      </c>
    </row>
    <row r="3" ht="14.25" spans="1:7">
      <c r="A3" s="3">
        <v>2</v>
      </c>
      <c r="B3" s="4" t="s">
        <v>622</v>
      </c>
      <c r="C3" s="3" t="s">
        <v>617</v>
      </c>
      <c r="D3" s="3" t="s">
        <v>623</v>
      </c>
      <c r="E3" s="3" t="s">
        <v>624</v>
      </c>
      <c r="F3" s="3" t="s">
        <v>625</v>
      </c>
      <c r="G3" s="4" t="s">
        <v>626</v>
      </c>
    </row>
    <row r="4" ht="28.5" spans="1:7">
      <c r="A4" s="3">
        <v>3</v>
      </c>
      <c r="B4" s="4" t="s">
        <v>627</v>
      </c>
      <c r="C4" s="3" t="s">
        <v>617</v>
      </c>
      <c r="D4" s="3" t="s">
        <v>623</v>
      </c>
      <c r="E4" s="3" t="s">
        <v>628</v>
      </c>
      <c r="F4" s="3" t="s">
        <v>629</v>
      </c>
      <c r="G4" s="4" t="s">
        <v>630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自动录入识别</vt:lpstr>
      <vt:lpstr>linkRelationalMapping</vt:lpstr>
      <vt:lpstr>config</vt:lpstr>
      <vt:lpstr>门店信息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dyzx-fanxin</cp:lastModifiedBy>
  <dcterms:created xsi:type="dcterms:W3CDTF">2022-06-23T05:43:00Z</dcterms:created>
  <dcterms:modified xsi:type="dcterms:W3CDTF">2024-05-17T02:55:00Z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  <property fmtid="{D5CDD505-2E9C-101B-9397-08002B2CF9AE}" pid="3" name="ICV">
    <vt:lpwstr>499C617E9159416B8FFC8358D6363796</vt:lpwstr>
  </property>
</Properties>
</file>